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ulpit komp\Zbąszynek\Przetargi\GW\Zapytanie ofertowe (docelowe)\!!!wersja ostateczna po uwagach CRIDO\rew.01_29102025\"/>
    </mc:Choice>
  </mc:AlternateContent>
  <xr:revisionPtr revIDLastSave="0" documentId="13_ncr:1_{25CBB30A-3A19-483A-87CE-04DBF3698879}" xr6:coauthVersionLast="47" xr6:coauthVersionMax="47" xr10:uidLastSave="{00000000-0000-0000-0000-000000000000}"/>
  <bookViews>
    <workbookView xWindow="-21920" yWindow="5780" windowWidth="14400" windowHeight="7270" activeTab="8" xr2:uid="{6D400A56-3672-4D8A-BF37-0E61BE5E2EB8}"/>
  </bookViews>
  <sheets>
    <sheet name="PODSUMOWANIE" sheetId="2" r:id="rId1"/>
    <sheet name="PROJEKTOWE,KOSZTY OGÓLNE" sheetId="12" r:id="rId2"/>
    <sheet name="PZT" sheetId="4" r:id="rId3"/>
    <sheet name="B01" sheetId="5" r:id="rId4"/>
    <sheet name="B02" sheetId="6" r:id="rId5"/>
    <sheet name="B03_Z01" sheetId="7" r:id="rId6"/>
    <sheet name="B04" sheetId="8" r:id="rId7"/>
    <sheet name="W01" sheetId="9" r:id="rId8"/>
    <sheet name="W02" sheetId="10" r:id="rId9"/>
  </sheets>
  <definedNames>
    <definedName name="_" localSheetId="1" hidden="1">#REF!</definedName>
    <definedName name="_" localSheetId="2" hidden="1">#REF!</definedName>
    <definedName name="_" hidden="1">#REF!</definedName>
    <definedName name="__" localSheetId="1" hidden="1">#REF!</definedName>
    <definedName name="__" localSheetId="2" hidden="1">#REF!</definedName>
    <definedName name="__" hidden="1">#REF!</definedName>
    <definedName name="___" localSheetId="1" hidden="1">#REF!</definedName>
    <definedName name="___" localSheetId="2" hidden="1">#REF!</definedName>
    <definedName name="___" hidden="1">#REF!</definedName>
    <definedName name="_________xlfn.BAHTTEXT" hidden="1">#NAME?</definedName>
    <definedName name="________xlfn.BAHTTEXT" hidden="1">#NAME?</definedName>
    <definedName name="_______xlfn.BAHTTEXT" hidden="1">#NAME?</definedName>
    <definedName name="______xlfn.BAHTTEXT" hidden="1">#NAME?</definedName>
    <definedName name="_____xlfn.BAHTTEXT" hidden="1">#NAME?</definedName>
    <definedName name="____xlfn.BAHTTEXT" hidden="1">#NAME?</definedName>
    <definedName name="___xlfn.BAHTTEXT" hidden="1">#NAME?</definedName>
    <definedName name="__xlfn.BAHTTEXT" hidden="1">#NAME?</definedName>
    <definedName name="_1_0_0_F" localSheetId="1" hidden="1">#REF!</definedName>
    <definedName name="_1_0_0_F" localSheetId="2" hidden="1">#REF!</definedName>
    <definedName name="_1_0_0_F" hidden="1">#REF!</definedName>
    <definedName name="_1F" localSheetId="1" hidden="1">#REF!</definedName>
    <definedName name="_1F" localSheetId="2" hidden="1">#REF!</definedName>
    <definedName name="_1F" hidden="1">#REF!</definedName>
    <definedName name="_2_0_0_F" localSheetId="1" hidden="1">#REF!</definedName>
    <definedName name="_2_0_0_F" localSheetId="2" hidden="1">#REF!</definedName>
    <definedName name="_2_0_0_F" hidden="1">#REF!</definedName>
    <definedName name="_4F" localSheetId="1" hidden="1">#REF!</definedName>
    <definedName name="_4F" localSheetId="2" hidden="1">#REF!</definedName>
    <definedName name="_4F" hidden="1">#REF!</definedName>
    <definedName name="_5_0_0_F" localSheetId="1" hidden="1">#REF!</definedName>
    <definedName name="_5_0_0_F" localSheetId="2" hidden="1">#REF!</definedName>
    <definedName name="_5_0_0_F" hidden="1">#REF!</definedName>
    <definedName name="_6_0_0_F" localSheetId="1" hidden="1">#REF!</definedName>
    <definedName name="_6_0_0_F" localSheetId="2" hidden="1">#REF!</definedName>
    <definedName name="_6_0_0_F" hidden="1">#REF!</definedName>
    <definedName name="_8_0_0_F" localSheetId="1" hidden="1">#REF!</definedName>
    <definedName name="_8_0_0_F" localSheetId="2" hidden="1">#REF!</definedName>
    <definedName name="_8_0_0_F" hidden="1">#REF!</definedName>
    <definedName name="_Dist_Values" localSheetId="1" hidden="1">#REF!</definedName>
    <definedName name="_Dist_Values" localSheetId="2" hidden="1">#REF!</definedName>
    <definedName name="_Dist_Values" hidden="1">#REF!</definedName>
    <definedName name="_Fill" localSheetId="1" hidden="1">#REF!</definedName>
    <definedName name="_Fill" localSheetId="2" hidden="1">#REF!</definedName>
    <definedName name="_Fill" hidden="1">#REF!</definedName>
    <definedName name="_xlnm._FilterDatabase" localSheetId="3" hidden="1">'B01'!$A$3:$G$420</definedName>
    <definedName name="_xlnm._FilterDatabase" localSheetId="4" hidden="1">'B02'!$A$3:$G$283</definedName>
    <definedName name="_xlnm._FilterDatabase" localSheetId="5" hidden="1">B03_Z01!$A$3:$G$90</definedName>
    <definedName name="_xlnm._FilterDatabase" localSheetId="6" hidden="1">'B04'!$A$3:$G$6</definedName>
    <definedName name="_xlnm._FilterDatabase" localSheetId="7" hidden="1">'W01'!$A$3:$G$38</definedName>
    <definedName name="_xlnm._FilterDatabase" localSheetId="8" hidden="1">'W02'!$A$3:$G$41</definedName>
    <definedName name="_Order1" hidden="1">255</definedName>
    <definedName name="_Table1_In1" localSheetId="1" hidden="1">#REF!</definedName>
    <definedName name="_Table1_In1" localSheetId="2" hidden="1">#REF!</definedName>
    <definedName name="_Table1_In1" hidden="1">#REF!</definedName>
    <definedName name="_Table1_Out" localSheetId="1" hidden="1">#REF!</definedName>
    <definedName name="_Table1_Out" localSheetId="2" hidden="1">#REF!</definedName>
    <definedName name="_Table1_Out" hidden="1">#REF!</definedName>
    <definedName name="a" localSheetId="1" hidden="1">#REF!</definedName>
    <definedName name="a" localSheetId="2" hidden="1">#REF!</definedName>
    <definedName name="a" hidden="1">#REF!</definedName>
    <definedName name="aa" localSheetId="1" hidden="1">#REF!</definedName>
    <definedName name="aa" localSheetId="2" hidden="1">#REF!</definedName>
    <definedName name="aa" hidden="1">#REF!</definedName>
    <definedName name="AccessDatabase" hidden="1">"D:\Budżety\kontrakty\MARŻA_PLAN.mdb"</definedName>
    <definedName name="b_10_12">"żelbet!$s$423"</definedName>
    <definedName name="b_15_12">"żelbet!$s$424"</definedName>
    <definedName name="b_20_12">"żelbet!$s$425"</definedName>
    <definedName name="b_20_w6_12">"żelbet!$s$426"</definedName>
    <definedName name="b_25_12">"żelbet!$s$427"</definedName>
    <definedName name="b_25_w6_12">"żelbet!$s$428"</definedName>
    <definedName name="b_30_12">"żelbet!$s$429"</definedName>
    <definedName name="b_30_w8_12">"żelbet!$s$431"</definedName>
    <definedName name="b_35_12">"żelbet!$s$432"</definedName>
    <definedName name="b_35_w8_12">"żelbet!$s$433"</definedName>
    <definedName name="b_37_12_1">"żelbet!$s$435"</definedName>
    <definedName name="b_37_w8_12">"żelbet!$s$437"</definedName>
    <definedName name="b_45_12">"żelbet!$s$438"</definedName>
    <definedName name="b_50_12">"żelbet!$s$439"</definedName>
    <definedName name="b_60_12">"żelbet!$s$440"</definedName>
    <definedName name="branże" localSheetId="1">#REF!</definedName>
    <definedName name="branże" localSheetId="2">#REF!</definedName>
    <definedName name="branże">#REF!</definedName>
    <definedName name="CENTRA" localSheetId="1" hidden="1">#REF!</definedName>
    <definedName name="CENTRA" localSheetId="2" hidden="1">#REF!</definedName>
    <definedName name="CENTRA" hidden="1">#REF!</definedName>
    <definedName name="ceny_jednostkowe">#REF!</definedName>
    <definedName name="DISCIPLINE3" hidden="1">#REF!</definedName>
    <definedName name="drogi" localSheetId="1">#REF!</definedName>
    <definedName name="drogi" localSheetId="2">#REF!</definedName>
    <definedName name="drogi">#REF!</definedName>
    <definedName name="eeeee" hidden="1">#REF!</definedName>
    <definedName name="EPS200_">#REF!</definedName>
    <definedName name="espa?a" localSheetId="1" hidden="1">#REF!</definedName>
    <definedName name="espa?a" localSheetId="2" hidden="1">#REF!</definedName>
    <definedName name="espa?a" hidden="1">#REF!</definedName>
    <definedName name="españa" localSheetId="1" hidden="1">#REF!</definedName>
    <definedName name="españa" localSheetId="2" hidden="1">#REF!</definedName>
    <definedName name="españa" hidden="1">#REF!</definedName>
    <definedName name="euro1">#REF!</definedName>
    <definedName name="euro2">#REF!</definedName>
    <definedName name="faktor">#REF!</definedName>
    <definedName name="faktor_A">#REF!</definedName>
    <definedName name="faktor_O">#REF!</definedName>
    <definedName name="Fill_2" localSheetId="1" hidden="1">#REF!</definedName>
    <definedName name="Fill_2" localSheetId="2" hidden="1">#REF!</definedName>
    <definedName name="Fill_2" hidden="1">#REF!</definedName>
    <definedName name="full" localSheetId="1" hidden="1">#REF!</definedName>
    <definedName name="full" localSheetId="2" hidden="1">#REF!</definedName>
    <definedName name="full" hidden="1">#REF!</definedName>
    <definedName name="Garantia" localSheetId="1" hidden="1">#REF!</definedName>
    <definedName name="Garantia" localSheetId="2" hidden="1">#REF!</definedName>
    <definedName name="Garantia" hidden="1">#REF!</definedName>
    <definedName name="inne" localSheetId="1">#REF!</definedName>
    <definedName name="inne" localSheetId="2">#REF!</definedName>
    <definedName name="inne">#REF!</definedName>
    <definedName name="kurs">4.2735</definedName>
    <definedName name="mont_stal_12">"żelbet!$ae$449"</definedName>
    <definedName name="mury_lista">#REF!</definedName>
    <definedName name="n" localSheetId="1">#REF!</definedName>
    <definedName name="n" localSheetId="2">#REF!</definedName>
    <definedName name="n">#REF!</definedName>
    <definedName name="_xlnm.Print_Area" localSheetId="3">'B01'!$A$1:$G$461</definedName>
    <definedName name="_xlnm.Print_Area" localSheetId="4">'B02'!$A$1:$G$283</definedName>
    <definedName name="_xlnm.Print_Area" localSheetId="5">B03_Z01!$A$1:$G$90</definedName>
    <definedName name="_xlnm.Print_Area" localSheetId="0">PODSUMOWANIE!$A$1:$G$20</definedName>
    <definedName name="_xlnm.Print_Area" localSheetId="1">'PROJEKTOWE,KOSZTY OGÓLNE'!$A$1:$G$27</definedName>
    <definedName name="_xlnm.Print_Area" localSheetId="2">PZT!$A$1:$G$357</definedName>
    <definedName name="pompa_12">"żelbet!$s$442"</definedName>
    <definedName name="pośrednie" localSheetId="1">#REF!</definedName>
    <definedName name="pośrednie" localSheetId="2">#REF!</definedName>
    <definedName name="pośrednie">#REF!</definedName>
    <definedName name="pref_stal_12">"żelbet!$ae$448"</definedName>
    <definedName name="Pu">#REF!</definedName>
    <definedName name="PUM">#REF!</definedName>
    <definedName name="Pumiu">#REF!</definedName>
    <definedName name="reszta" localSheetId="1">#REF!</definedName>
    <definedName name="reszta" localSheetId="2">#REF!</definedName>
    <definedName name="reszta">#REF!</definedName>
    <definedName name="rg">#REF!</definedName>
    <definedName name="rob_gk_ść">#REF!</definedName>
    <definedName name="rob_mur">#REF!</definedName>
    <definedName name="stal_12">"żelbet!$ae$446"</definedName>
    <definedName name="sys_doc_styr_ATLAS">#REF!</definedName>
    <definedName name="sys_doc_styr_BAUMIT">#REF!</definedName>
    <definedName name="sys_doc_styr_BOLIX">#REF!</definedName>
    <definedName name="sys_doc_styr_HENKEL">#REF!</definedName>
    <definedName name="sys_doc_styr_KEIM">#REF!</definedName>
    <definedName name="sys_doc_styr_QUICK">#REF!</definedName>
    <definedName name="sys_doc_styr_STO">#REF!</definedName>
    <definedName name="sys_doc_styr_WEBER">#REF!</definedName>
    <definedName name="sys_doc_weł_ATLAS">#REF!</definedName>
    <definedName name="sys_doc_weł_BAUMIT">#REF!</definedName>
    <definedName name="sys_doc_weł_BOLIX">#REF!</definedName>
    <definedName name="sys_doc_weł_HENKEL">#REF!</definedName>
    <definedName name="sys_doc_weł_KEIM">#REF!</definedName>
    <definedName name="sys_doc_weł_QUICK">#REF!</definedName>
    <definedName name="sys_doc_weł_WEBER">#REF!</definedName>
    <definedName name="sys_moza_styr_ATLAS">#REF!</definedName>
    <definedName name="sys_moza_styr_BAUMIT">#REF!</definedName>
    <definedName name="sys_moza_styr_BOLIX">#REF!</definedName>
    <definedName name="sys_moza_styr_HENKEL">#REF!</definedName>
    <definedName name="sys_moza_styr_QUICK">#REF!</definedName>
    <definedName name="sys_moza_styr_STO">#REF!</definedName>
    <definedName name="sys_moza_styr_WEBER">#REF!</definedName>
    <definedName name="szal_stand_12">"żelbet!$s$418"</definedName>
    <definedName name="Tpte2" localSheetId="1" hidden="1">#REF!</definedName>
    <definedName name="Tpte2" localSheetId="2" hidden="1">#REF!</definedName>
    <definedName name="Tpte2" hidden="1">#REF!</definedName>
    <definedName name="TpteArce" localSheetId="1" hidden="1">#REF!</definedName>
    <definedName name="TpteArce" localSheetId="2" hidden="1">#REF!</definedName>
    <definedName name="TpteArce" hidden="1">#REF!</definedName>
    <definedName name="TpteST2" localSheetId="1" hidden="1">#REF!</definedName>
    <definedName name="TpteST2" localSheetId="2" hidden="1">#REF!</definedName>
    <definedName name="TpteST2" hidden="1">#REF!</definedName>
    <definedName name="tynk_STO_żelbet">#REF!</definedName>
    <definedName name="_xlnm.Print_Titles" localSheetId="1">'PROJEKTOWE,KOSZTY OGÓLNE'!$1:$7</definedName>
    <definedName name="_xlnm.Print_Titles" localSheetId="2">PZT!$1:$7</definedName>
    <definedName name="wykonawcy_nazwy">#REF!</definedName>
    <definedName name="Z_35513F27_C2B9_40D3_98B6_DF24D5B2D9D0_.wvu.Cols" localSheetId="1" hidden="1">'PROJEKTOWE,KOSZTY OGÓLNE'!#REF!</definedName>
    <definedName name="Z_35513F27_C2B9_40D3_98B6_DF24D5B2D9D0_.wvu.Cols" localSheetId="2" hidden="1">PZT!#REF!</definedName>
    <definedName name="Z_35513F27_C2B9_40D3_98B6_DF24D5B2D9D0_.wvu.FilterData" localSheetId="1" hidden="1">'PROJEKTOWE,KOSZTY OGÓLNE'!$A$8:$G$20</definedName>
    <definedName name="Z_35513F27_C2B9_40D3_98B6_DF24D5B2D9D0_.wvu.FilterData" localSheetId="2" hidden="1">PZT!$A$8:$G$130</definedName>
    <definedName name="Z_35513F27_C2B9_40D3_98B6_DF24D5B2D9D0_.wvu.PrintArea" localSheetId="0" hidden="1">PODSUMOWANIE!$A$1:$G$14</definedName>
    <definedName name="Z_35513F27_C2B9_40D3_98B6_DF24D5B2D9D0_.wvu.PrintArea" localSheetId="1" hidden="1">'PROJEKTOWE,KOSZTY OGÓLNE'!$A$1:$G$20</definedName>
    <definedName name="Z_35513F27_C2B9_40D3_98B6_DF24D5B2D9D0_.wvu.PrintArea" localSheetId="2" hidden="1">PZT!$A$1:$G$130</definedName>
    <definedName name="Z_35513F27_C2B9_40D3_98B6_DF24D5B2D9D0_.wvu.PrintTitles" localSheetId="1" hidden="1">'PROJEKTOWE,KOSZTY OGÓLNE'!$1:$7</definedName>
    <definedName name="Z_35513F27_C2B9_40D3_98B6_DF24D5B2D9D0_.wvu.PrintTitles" localSheetId="2" hidden="1">PZT!$1:$7</definedName>
    <definedName name="Z_37C8B320_0025_4A09_8CA4_842FFC90A017_.wvu.Cols" localSheetId="1" hidden="1">'PROJEKTOWE,KOSZTY OGÓLNE'!#REF!</definedName>
    <definedName name="Z_37C8B320_0025_4A09_8CA4_842FFC90A017_.wvu.Cols" localSheetId="2" hidden="1">PZT!#REF!</definedName>
    <definedName name="Z_37C8B320_0025_4A09_8CA4_842FFC90A017_.wvu.FilterData" localSheetId="1" hidden="1">'PROJEKTOWE,KOSZTY OGÓLNE'!$A$8:$G$20</definedName>
    <definedName name="Z_37C8B320_0025_4A09_8CA4_842FFC90A017_.wvu.FilterData" localSheetId="2" hidden="1">PZT!$A$8:$G$130</definedName>
    <definedName name="Z_37C8B320_0025_4A09_8CA4_842FFC90A017_.wvu.PrintArea" localSheetId="0" hidden="1">PODSUMOWANIE!$A$1:$G$14</definedName>
    <definedName name="Z_37C8B320_0025_4A09_8CA4_842FFC90A017_.wvu.PrintArea" localSheetId="1" hidden="1">'PROJEKTOWE,KOSZTY OGÓLNE'!$A$1:$G$20</definedName>
    <definedName name="Z_37C8B320_0025_4A09_8CA4_842FFC90A017_.wvu.PrintArea" localSheetId="2" hidden="1">PZT!$A$1:$G$130</definedName>
    <definedName name="Z_37C8B320_0025_4A09_8CA4_842FFC90A017_.wvu.PrintTitles" localSheetId="1" hidden="1">'PROJEKTOWE,KOSZTY OGÓLNE'!$1:$7</definedName>
    <definedName name="Z_37C8B320_0025_4A09_8CA4_842FFC90A017_.wvu.PrintTitles" localSheetId="2" hidden="1">PZT!$1:$7</definedName>
    <definedName name="Z_41904240_EED1_406C_A10F_90D35A008AA2_.wvu.PrintArea" localSheetId="1" hidden="1">'PROJEKTOWE,KOSZTY OGÓLNE'!$C$8:$G$20</definedName>
    <definedName name="Z_41904240_EED1_406C_A10F_90D35A008AA2_.wvu.PrintArea" localSheetId="2" hidden="1">PZT!$C$8:$G$130</definedName>
    <definedName name="Z_5EE4DAF8_8F35_4EAC_8082_837130EA281C_.wvu.PrintArea" localSheetId="1" hidden="1">'PROJEKTOWE,KOSZTY OGÓLNE'!$C$8:$G$20</definedName>
    <definedName name="Z_5EE4DAF8_8F35_4EAC_8082_837130EA281C_.wvu.PrintArea" localSheetId="2" hidden="1">PZT!$C$8:$G$130</definedName>
    <definedName name="Z_6EA128FF_49F8_4524_8B66_593F1591C587_.wvu.Cols" localSheetId="1" hidden="1">'PROJEKTOWE,KOSZTY OGÓLNE'!#REF!</definedName>
    <definedName name="Z_6EA128FF_49F8_4524_8B66_593F1591C587_.wvu.Cols" localSheetId="2" hidden="1">PZT!#REF!</definedName>
    <definedName name="Z_6EA128FF_49F8_4524_8B66_593F1591C587_.wvu.FilterData" localSheetId="1" hidden="1">'PROJEKTOWE,KOSZTY OGÓLNE'!$A$8:$G$20</definedName>
    <definedName name="Z_6EA128FF_49F8_4524_8B66_593F1591C587_.wvu.FilterData" localSheetId="2" hidden="1">PZT!$A$8:$G$130</definedName>
    <definedName name="Z_6EA128FF_49F8_4524_8B66_593F1591C587_.wvu.PrintArea" localSheetId="0" hidden="1">PODSUMOWANIE!$A$1:$G$14</definedName>
    <definedName name="Z_6EA128FF_49F8_4524_8B66_593F1591C587_.wvu.PrintArea" localSheetId="1" hidden="1">'PROJEKTOWE,KOSZTY OGÓLNE'!$A$1:$G$20</definedName>
    <definedName name="Z_6EA128FF_49F8_4524_8B66_593F1591C587_.wvu.PrintArea" localSheetId="2" hidden="1">PZT!$A$1:$G$130</definedName>
    <definedName name="Z_6EA128FF_49F8_4524_8B66_593F1591C587_.wvu.PrintTitles" localSheetId="1" hidden="1">'PROJEKTOWE,KOSZTY OGÓLNE'!$1:$7</definedName>
    <definedName name="Z_6EA128FF_49F8_4524_8B66_593F1591C587_.wvu.PrintTitles" localSheetId="2" hidden="1">PZT!$1:$7</definedName>
    <definedName name="Z_7D32FC61_758F_4819_A2CD_A1E9AFE8B9FB_.wvu.Cols" localSheetId="1" hidden="1">'PROJEKTOWE,KOSZTY OGÓLNE'!#REF!</definedName>
    <definedName name="Z_7D32FC61_758F_4819_A2CD_A1E9AFE8B9FB_.wvu.Cols" localSheetId="2" hidden="1">PZT!#REF!</definedName>
    <definedName name="Z_7D32FC61_758F_4819_A2CD_A1E9AFE8B9FB_.wvu.FilterData" localSheetId="1" hidden="1">'PROJEKTOWE,KOSZTY OGÓLNE'!$A$8:$G$20</definedName>
    <definedName name="Z_7D32FC61_758F_4819_A2CD_A1E9AFE8B9FB_.wvu.FilterData" localSheetId="2" hidden="1">PZT!$A$8:$G$130</definedName>
    <definedName name="Z_7D32FC61_758F_4819_A2CD_A1E9AFE8B9FB_.wvu.PrintArea" localSheetId="0" hidden="1">PODSUMOWANIE!$A$1:$G$14</definedName>
    <definedName name="Z_7D32FC61_758F_4819_A2CD_A1E9AFE8B9FB_.wvu.PrintArea" localSheetId="1" hidden="1">'PROJEKTOWE,KOSZTY OGÓLNE'!$A$1:$G$20</definedName>
    <definedName name="Z_7D32FC61_758F_4819_A2CD_A1E9AFE8B9FB_.wvu.PrintArea" localSheetId="2" hidden="1">PZT!$A$1:$G$130</definedName>
    <definedName name="Z_7D32FC61_758F_4819_A2CD_A1E9AFE8B9FB_.wvu.PrintTitles" localSheetId="1" hidden="1">'PROJEKTOWE,KOSZTY OGÓLNE'!$1:$7</definedName>
    <definedName name="Z_7D32FC61_758F_4819_A2CD_A1E9AFE8B9FB_.wvu.PrintTitles" localSheetId="2" hidden="1">PZT!$1:$7</definedName>
    <definedName name="Z_D921B1D1_0BC0_48CE_B288_2243EA3D74B6_.wvu.Cols" localSheetId="1" hidden="1">'PROJEKTOWE,KOSZTY OGÓLNE'!#REF!</definedName>
    <definedName name="Z_D921B1D1_0BC0_48CE_B288_2243EA3D74B6_.wvu.Cols" localSheetId="2" hidden="1">PZT!#REF!</definedName>
    <definedName name="Z_D921B1D1_0BC0_48CE_B288_2243EA3D74B6_.wvu.FilterData" localSheetId="1" hidden="1">'PROJEKTOWE,KOSZTY OGÓLNE'!$A$8:$G$20</definedName>
    <definedName name="Z_D921B1D1_0BC0_48CE_B288_2243EA3D74B6_.wvu.FilterData" localSheetId="2" hidden="1">PZT!$A$8:$G$130</definedName>
    <definedName name="Z_D921B1D1_0BC0_48CE_B288_2243EA3D74B6_.wvu.PrintArea" localSheetId="0" hidden="1">PODSUMOWANIE!$A$1:$G$14</definedName>
    <definedName name="Z_D921B1D1_0BC0_48CE_B288_2243EA3D74B6_.wvu.PrintArea" localSheetId="1" hidden="1">'PROJEKTOWE,KOSZTY OGÓLNE'!$A$1:$G$20</definedName>
    <definedName name="Z_D921B1D1_0BC0_48CE_B288_2243EA3D74B6_.wvu.PrintArea" localSheetId="2" hidden="1">PZT!$A$1:$G$130</definedName>
    <definedName name="Z_D921B1D1_0BC0_48CE_B288_2243EA3D74B6_.wvu.PrintTitles" localSheetId="1" hidden="1">'PROJEKTOWE,KOSZTY OGÓLNE'!$1:$7</definedName>
    <definedName name="Z_D921B1D1_0BC0_48CE_B288_2243EA3D74B6_.wvu.PrintTitles" localSheetId="2" hidden="1">PZT!$1:$7</definedName>
    <definedName name="Z_E60DF843_EF12_44A9_99C0_4068A080C6BA_.wvu.PrintArea" localSheetId="1" hidden="1">'PROJEKTOWE,KOSZTY OGÓLNE'!$C$8:$G$20</definedName>
    <definedName name="Z_E60DF843_EF12_44A9_99C0_4068A080C6BA_.wvu.PrintArea" localSheetId="2" hidden="1">PZT!$C$8:$G$130</definedName>
    <definedName name="Z_FC07756B_9027_4E6A_88B8_88D52EF3C7B2_.wvu.Cols" localSheetId="1" hidden="1">'PROJEKTOWE,KOSZTY OGÓLNE'!#REF!</definedName>
    <definedName name="Z_FC07756B_9027_4E6A_88B8_88D52EF3C7B2_.wvu.Cols" localSheetId="2" hidden="1">PZT!#REF!</definedName>
    <definedName name="Z_FC07756B_9027_4E6A_88B8_88D52EF3C7B2_.wvu.FilterData" localSheetId="1" hidden="1">'PROJEKTOWE,KOSZTY OGÓLNE'!$A$8:$G$20</definedName>
    <definedName name="Z_FC07756B_9027_4E6A_88B8_88D52EF3C7B2_.wvu.FilterData" localSheetId="2" hidden="1">PZT!$A$8:$G$130</definedName>
    <definedName name="Z_FC07756B_9027_4E6A_88B8_88D52EF3C7B2_.wvu.PrintArea" localSheetId="0" hidden="1">PODSUMOWANIE!$A$1:$G$14</definedName>
    <definedName name="Z_FC07756B_9027_4E6A_88B8_88D52EF3C7B2_.wvu.PrintArea" localSheetId="1" hidden="1">'PROJEKTOWE,KOSZTY OGÓLNE'!$A$1:$G$20</definedName>
    <definedName name="Z_FC07756B_9027_4E6A_88B8_88D52EF3C7B2_.wvu.PrintArea" localSheetId="2" hidden="1">PZT!$A$1:$G$130</definedName>
    <definedName name="Z_FC07756B_9027_4E6A_88B8_88D52EF3C7B2_.wvu.PrintTitles" localSheetId="1" hidden="1">'PROJEKTOWE,KOSZTY OGÓLNE'!$1:$7</definedName>
    <definedName name="Z_FC07756B_9027_4E6A_88B8_88D52EF3C7B2_.wvu.PrintTitles" localSheetId="2" hidden="1">PZT!$1:$7</definedName>
    <definedName name="zbroj">#REF!</definedName>
    <definedName name="zbroj2_12">"żelbet!$ae$459"</definedName>
    <definedName name="żelbet7" localSheetId="1">#REF!</definedName>
    <definedName name="żelbet7" localSheetId="2">#REF!</definedName>
    <definedName name="żelbet7">#REF!</definedName>
    <definedName name="żelbet8" localSheetId="1">#REF!</definedName>
    <definedName name="żelbet8" localSheetId="2">#REF!</definedName>
    <definedName name="żelbet8">#REF!</definedName>
    <definedName name="żelbet9" localSheetId="1">#REF!</definedName>
    <definedName name="żelbet9" localSheetId="2">#REF!</definedName>
    <definedName name="żelbet9">#REF!</definedName>
    <definedName name="żelbety_ceny_jedn">#REF!</definedName>
    <definedName name="żelbety_nazwy">#REF!</definedName>
    <definedName name="żywica_tynk_żelbet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9" l="1"/>
  <c r="F26" i="9"/>
  <c r="F19" i="9"/>
  <c r="F17" i="9"/>
  <c r="F12" i="9"/>
  <c r="F7" i="9"/>
  <c r="F63" i="7"/>
  <c r="F61" i="7"/>
  <c r="F47" i="7"/>
  <c r="F45" i="7"/>
  <c r="F36" i="7"/>
  <c r="F31" i="7"/>
  <c r="F21" i="7"/>
  <c r="F274" i="6"/>
  <c r="F264" i="6"/>
  <c r="F258" i="6"/>
  <c r="F188" i="6"/>
  <c r="F153" i="6"/>
  <c r="F126" i="6"/>
  <c r="F124" i="6"/>
  <c r="F116" i="6"/>
  <c r="F104" i="6"/>
  <c r="F99" i="6"/>
  <c r="F92" i="6"/>
  <c r="F89" i="6"/>
  <c r="F86" i="6"/>
  <c r="F76" i="6"/>
  <c r="F29" i="6"/>
  <c r="F22" i="6"/>
  <c r="F17" i="6"/>
  <c r="F13" i="6"/>
  <c r="F7" i="6"/>
  <c r="F432" i="5"/>
  <c r="F400" i="5"/>
  <c r="F394" i="5"/>
  <c r="F387" i="5"/>
  <c r="F380" i="5"/>
  <c r="F364" i="5"/>
  <c r="F355" i="5"/>
  <c r="F309" i="5"/>
  <c r="F241" i="5"/>
  <c r="F189" i="5"/>
  <c r="F135" i="5"/>
  <c r="F117" i="5"/>
  <c r="F268" i="4"/>
  <c r="F266" i="4"/>
  <c r="F230" i="4"/>
  <c r="F226" i="4"/>
  <c r="F219" i="4"/>
  <c r="F208" i="4"/>
  <c r="F185" i="4"/>
  <c r="F172" i="4"/>
  <c r="F169" i="4"/>
  <c r="F154" i="4"/>
  <c r="F132" i="4"/>
  <c r="F123" i="4"/>
  <c r="F109" i="4"/>
  <c r="F94" i="4"/>
  <c r="F88" i="4"/>
  <c r="F77" i="4"/>
  <c r="F74" i="4"/>
  <c r="F69" i="4"/>
  <c r="F34" i="4"/>
  <c r="F4" i="2"/>
  <c r="F20" i="12"/>
  <c r="F19" i="12"/>
  <c r="F18" i="12"/>
  <c r="F17" i="12"/>
  <c r="F16" i="12"/>
  <c r="F15" i="12"/>
  <c r="F5" i="10"/>
  <c r="F443" i="5"/>
  <c r="F151" i="5"/>
  <c r="F105" i="5"/>
  <c r="F102" i="5"/>
  <c r="F96" i="5"/>
  <c r="F93" i="5"/>
  <c r="F40" i="5"/>
  <c r="F31" i="5"/>
  <c r="F20" i="5"/>
  <c r="F15" i="5"/>
  <c r="F7" i="5"/>
  <c r="F399" i="5" l="1"/>
  <c r="F27" i="6" l="1"/>
  <c r="F37" i="5"/>
  <c r="F68" i="5"/>
  <c r="F36" i="5"/>
  <c r="F121" i="4"/>
  <c r="F61" i="6"/>
  <c r="F60" i="6"/>
  <c r="F26" i="6"/>
  <c r="F91" i="5"/>
  <c r="F90" i="5"/>
  <c r="F14" i="5"/>
  <c r="F190" i="4"/>
  <c r="F191" i="4"/>
  <c r="F192" i="4"/>
  <c r="F89" i="5" l="1"/>
  <c r="F88" i="5"/>
  <c r="F87" i="5"/>
  <c r="F267" i="4" l="1"/>
  <c r="F28" i="4"/>
  <c r="F151" i="6"/>
  <c r="D54" i="7" l="1"/>
  <c r="D53" i="7"/>
  <c r="D48" i="7"/>
  <c r="D52" i="7" s="1"/>
  <c r="D37" i="7"/>
  <c r="F79" i="4"/>
  <c r="F80" i="4"/>
  <c r="F81" i="4"/>
  <c r="F82" i="4"/>
  <c r="F83" i="4"/>
  <c r="F84" i="4"/>
  <c r="F85" i="4"/>
  <c r="F86" i="4"/>
  <c r="F87" i="4"/>
  <c r="F78" i="4"/>
  <c r="F45" i="4"/>
  <c r="F24" i="4"/>
  <c r="F25" i="4"/>
  <c r="F26" i="4"/>
  <c r="F27" i="4"/>
  <c r="F29" i="4"/>
  <c r="F232" i="4" l="1"/>
  <c r="F101" i="6" l="1"/>
  <c r="F102" i="6"/>
  <c r="F100" i="6"/>
  <c r="F94" i="6"/>
  <c r="F95" i="6"/>
  <c r="F96" i="6"/>
  <c r="F97" i="6"/>
  <c r="F98" i="6"/>
  <c r="F93" i="6"/>
  <c r="F91" i="6"/>
  <c r="F90" i="6"/>
  <c r="F88" i="6"/>
  <c r="F87" i="6"/>
  <c r="F78" i="6"/>
  <c r="F79" i="6"/>
  <c r="F80" i="6"/>
  <c r="F81" i="6"/>
  <c r="F82" i="6"/>
  <c r="F83" i="6"/>
  <c r="F84" i="6"/>
  <c r="F85" i="6"/>
  <c r="F77" i="6"/>
  <c r="F75" i="6"/>
  <c r="F74" i="6"/>
  <c r="F62" i="6"/>
  <c r="F63" i="6"/>
  <c r="F64" i="6"/>
  <c r="F65" i="6"/>
  <c r="F66" i="6"/>
  <c r="F67" i="6"/>
  <c r="F68" i="6"/>
  <c r="F69" i="6"/>
  <c r="F70" i="6"/>
  <c r="F71" i="6"/>
  <c r="F59" i="6"/>
  <c r="F54" i="6"/>
  <c r="F55" i="6"/>
  <c r="F56" i="6"/>
  <c r="F57" i="6"/>
  <c r="F53" i="6"/>
  <c r="F51" i="6"/>
  <c r="F49" i="6"/>
  <c r="F44" i="6"/>
  <c r="F45" i="6"/>
  <c r="F46" i="6"/>
  <c r="F47" i="6"/>
  <c r="F43" i="6"/>
  <c r="F35" i="6"/>
  <c r="F36" i="6"/>
  <c r="F37" i="6"/>
  <c r="F38" i="6"/>
  <c r="F39" i="6"/>
  <c r="F40" i="6"/>
  <c r="F41" i="6"/>
  <c r="F34" i="6"/>
  <c r="F32" i="6"/>
  <c r="F31" i="6"/>
  <c r="F24" i="6"/>
  <c r="F25" i="6"/>
  <c r="F28" i="6"/>
  <c r="F23" i="6"/>
  <c r="F19" i="6"/>
  <c r="F20" i="6"/>
  <c r="F21" i="6"/>
  <c r="F18" i="6"/>
  <c r="F15" i="6"/>
  <c r="F16" i="6"/>
  <c r="F14" i="6"/>
  <c r="F9" i="6"/>
  <c r="F10" i="6"/>
  <c r="F11" i="6"/>
  <c r="F12" i="6"/>
  <c r="F8" i="6"/>
  <c r="F106" i="6"/>
  <c r="F107" i="6"/>
  <c r="F108" i="6"/>
  <c r="F109" i="6"/>
  <c r="F110" i="6"/>
  <c r="F111" i="6"/>
  <c r="F112" i="6"/>
  <c r="F113" i="6"/>
  <c r="F114" i="6"/>
  <c r="F115" i="6"/>
  <c r="F105" i="6"/>
  <c r="F118" i="6"/>
  <c r="F119" i="6"/>
  <c r="F120" i="6"/>
  <c r="F121" i="6"/>
  <c r="F122" i="6"/>
  <c r="F123" i="6"/>
  <c r="F11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27" i="6"/>
  <c r="F125" i="6"/>
  <c r="F155" i="6"/>
  <c r="F156" i="6"/>
  <c r="F157" i="6"/>
  <c r="F158" i="6"/>
  <c r="F159" i="6"/>
  <c r="F160" i="6"/>
  <c r="F161" i="6"/>
  <c r="F162" i="6"/>
  <c r="F163" i="6"/>
  <c r="F164" i="6"/>
  <c r="F165" i="6"/>
  <c r="F166" i="6"/>
  <c r="F167" i="6"/>
  <c r="F168" i="6"/>
  <c r="F169" i="6"/>
  <c r="F170" i="6"/>
  <c r="F171" i="6"/>
  <c r="F172" i="6"/>
  <c r="F173" i="6"/>
  <c r="F174" i="6"/>
  <c r="F175" i="6"/>
  <c r="F176" i="6"/>
  <c r="F177" i="6"/>
  <c r="F178" i="6"/>
  <c r="F179" i="6"/>
  <c r="F180" i="6"/>
  <c r="F181" i="6"/>
  <c r="F182" i="6"/>
  <c r="F183" i="6"/>
  <c r="F184" i="6"/>
  <c r="F185" i="6"/>
  <c r="F186" i="6"/>
  <c r="F187" i="6"/>
  <c r="F154" i="6"/>
  <c r="F190" i="6"/>
  <c r="F191" i="6"/>
  <c r="F192" i="6"/>
  <c r="F193" i="6"/>
  <c r="F194" i="6"/>
  <c r="F195" i="6"/>
  <c r="F196" i="6"/>
  <c r="F197" i="6"/>
  <c r="F198" i="6"/>
  <c r="F199" i="6"/>
  <c r="F200" i="6"/>
  <c r="F201" i="6"/>
  <c r="F202" i="6"/>
  <c r="F203" i="6"/>
  <c r="F204" i="6"/>
  <c r="F205" i="6"/>
  <c r="F206" i="6"/>
  <c r="F207" i="6"/>
  <c r="F208" i="6"/>
  <c r="F209" i="6"/>
  <c r="F210" i="6"/>
  <c r="F211" i="6"/>
  <c r="F212" i="6"/>
  <c r="F213" i="6"/>
  <c r="F214" i="6"/>
  <c r="F215" i="6"/>
  <c r="F216" i="6"/>
  <c r="F217" i="6"/>
  <c r="F218" i="6"/>
  <c r="F219" i="6"/>
  <c r="F220" i="6"/>
  <c r="F221" i="6"/>
  <c r="F222" i="6"/>
  <c r="F223" i="6"/>
  <c r="F224" i="6"/>
  <c r="F225" i="6"/>
  <c r="F226" i="6"/>
  <c r="F227" i="6"/>
  <c r="F228" i="6"/>
  <c r="F229" i="6"/>
  <c r="F230" i="6"/>
  <c r="F231" i="6"/>
  <c r="F232" i="6"/>
  <c r="F233" i="6"/>
  <c r="F234" i="6"/>
  <c r="F189" i="6"/>
  <c r="F238" i="6"/>
  <c r="F239" i="6"/>
  <c r="F240" i="6"/>
  <c r="F241" i="6"/>
  <c r="F242" i="6"/>
  <c r="F243" i="6"/>
  <c r="F244" i="6"/>
  <c r="F245" i="6"/>
  <c r="F246" i="6"/>
  <c r="F247" i="6"/>
  <c r="F237" i="6"/>
  <c r="F250" i="6"/>
  <c r="F251" i="6"/>
  <c r="F252" i="6"/>
  <c r="F253" i="6"/>
  <c r="F254" i="6"/>
  <c r="F255" i="6"/>
  <c r="F256" i="6"/>
  <c r="F257" i="6"/>
  <c r="F249" i="6"/>
  <c r="F260" i="6"/>
  <c r="F261" i="6"/>
  <c r="F262" i="6"/>
  <c r="F263" i="6"/>
  <c r="F259" i="6"/>
  <c r="F266" i="6"/>
  <c r="F267" i="6"/>
  <c r="F268" i="6"/>
  <c r="F269" i="6"/>
  <c r="F270" i="6"/>
  <c r="F271" i="6"/>
  <c r="F272" i="6"/>
  <c r="F273" i="6"/>
  <c r="F265" i="6"/>
  <c r="F276" i="6"/>
  <c r="F277" i="6"/>
  <c r="F278" i="6"/>
  <c r="F275" i="6"/>
  <c r="F445" i="5"/>
  <c r="F446" i="5"/>
  <c r="F447" i="5"/>
  <c r="F448" i="5"/>
  <c r="F449" i="5"/>
  <c r="F450" i="5"/>
  <c r="F451" i="5"/>
  <c r="F452" i="5"/>
  <c r="F453" i="5"/>
  <c r="F454" i="5"/>
  <c r="F455" i="5"/>
  <c r="F456" i="5"/>
  <c r="F444" i="5"/>
  <c r="F434" i="5"/>
  <c r="F435" i="5"/>
  <c r="F436" i="5"/>
  <c r="F437" i="5"/>
  <c r="F438" i="5"/>
  <c r="F439" i="5"/>
  <c r="F440" i="5"/>
  <c r="F441" i="5"/>
  <c r="F442" i="5"/>
  <c r="F433" i="5"/>
  <c r="F402" i="5"/>
  <c r="F403" i="5"/>
  <c r="F404" i="5"/>
  <c r="F405" i="5"/>
  <c r="F406" i="5"/>
  <c r="F407" i="5"/>
  <c r="F408" i="5"/>
  <c r="F409" i="5"/>
  <c r="F410" i="5"/>
  <c r="F411" i="5"/>
  <c r="F412" i="5"/>
  <c r="F413" i="5"/>
  <c r="F414" i="5"/>
  <c r="F415" i="5"/>
  <c r="F416" i="5"/>
  <c r="F417" i="5"/>
  <c r="F418" i="5"/>
  <c r="F419" i="5"/>
  <c r="F420" i="5"/>
  <c r="F421" i="5"/>
  <c r="F422" i="5"/>
  <c r="F423" i="5"/>
  <c r="F424" i="5"/>
  <c r="F425" i="5"/>
  <c r="F426" i="5"/>
  <c r="F427" i="5"/>
  <c r="F428" i="5"/>
  <c r="F429" i="5"/>
  <c r="F430" i="5"/>
  <c r="F431" i="5"/>
  <c r="F401" i="5"/>
  <c r="F396" i="5"/>
  <c r="F397" i="5"/>
  <c r="F398" i="5"/>
  <c r="F395" i="5"/>
  <c r="F389" i="5"/>
  <c r="F390" i="5"/>
  <c r="F391" i="5"/>
  <c r="F392" i="5"/>
  <c r="F393" i="5"/>
  <c r="F388" i="5"/>
  <c r="F382" i="5"/>
  <c r="F383" i="5"/>
  <c r="F384" i="5"/>
  <c r="F385" i="5"/>
  <c r="F386" i="5"/>
  <c r="F381" i="5"/>
  <c r="F366" i="5"/>
  <c r="F367" i="5"/>
  <c r="F368" i="5"/>
  <c r="F369" i="5"/>
  <c r="F370" i="5"/>
  <c r="F371" i="5"/>
  <c r="F372" i="5"/>
  <c r="F373" i="5"/>
  <c r="F374" i="5"/>
  <c r="F375" i="5"/>
  <c r="F376" i="5"/>
  <c r="F377" i="5"/>
  <c r="F378" i="5"/>
  <c r="F379" i="5"/>
  <c r="F365" i="5"/>
  <c r="F357" i="5"/>
  <c r="F358" i="5"/>
  <c r="F359" i="5"/>
  <c r="F360" i="5"/>
  <c r="F361" i="5"/>
  <c r="F362" i="5"/>
  <c r="F363" i="5"/>
  <c r="F356" i="5"/>
  <c r="F311" i="5"/>
  <c r="F312" i="5"/>
  <c r="F313" i="5"/>
  <c r="F314" i="5"/>
  <c r="F315" i="5"/>
  <c r="F316" i="5"/>
  <c r="F317" i="5"/>
  <c r="F318" i="5"/>
  <c r="F319" i="5"/>
  <c r="F320" i="5"/>
  <c r="F321" i="5"/>
  <c r="F322" i="5"/>
  <c r="F323" i="5"/>
  <c r="F324" i="5"/>
  <c r="F325" i="5"/>
  <c r="F326" i="5"/>
  <c r="F327" i="5"/>
  <c r="F328" i="5"/>
  <c r="F329" i="5"/>
  <c r="F330" i="5"/>
  <c r="F331" i="5"/>
  <c r="F332" i="5"/>
  <c r="F333" i="5"/>
  <c r="F334" i="5"/>
  <c r="F335" i="5"/>
  <c r="F336" i="5"/>
  <c r="F337" i="5"/>
  <c r="F338" i="5"/>
  <c r="F339" i="5"/>
  <c r="F340" i="5"/>
  <c r="F341" i="5"/>
  <c r="F342" i="5"/>
  <c r="F343" i="5"/>
  <c r="F344" i="5"/>
  <c r="F345" i="5"/>
  <c r="F346" i="5"/>
  <c r="F347" i="5"/>
  <c r="F348" i="5"/>
  <c r="F349" i="5"/>
  <c r="F350" i="5"/>
  <c r="F351" i="5"/>
  <c r="F352" i="5"/>
  <c r="F353" i="5"/>
  <c r="F310" i="5"/>
  <c r="F243" i="5"/>
  <c r="F244" i="5"/>
  <c r="F245" i="5"/>
  <c r="F246" i="5"/>
  <c r="F247" i="5"/>
  <c r="F248" i="5"/>
  <c r="F249" i="5"/>
  <c r="F250" i="5"/>
  <c r="F251" i="5"/>
  <c r="F252" i="5"/>
  <c r="F253" i="5"/>
  <c r="F254" i="5"/>
  <c r="F255" i="5"/>
  <c r="F256" i="5"/>
  <c r="F257" i="5"/>
  <c r="F258" i="5"/>
  <c r="F259" i="5"/>
  <c r="F260" i="5"/>
  <c r="F261" i="5"/>
  <c r="F262" i="5"/>
  <c r="F263" i="5"/>
  <c r="F264" i="5"/>
  <c r="F265" i="5"/>
  <c r="F266" i="5"/>
  <c r="F267" i="5"/>
  <c r="F268" i="5"/>
  <c r="F269" i="5"/>
  <c r="F270" i="5"/>
  <c r="F271" i="5"/>
  <c r="F272" i="5"/>
  <c r="F273" i="5"/>
  <c r="F274" i="5"/>
  <c r="F275" i="5"/>
  <c r="F276" i="5"/>
  <c r="F277" i="5"/>
  <c r="F278" i="5"/>
  <c r="F279" i="5"/>
  <c r="F280" i="5"/>
  <c r="F281" i="5"/>
  <c r="F282" i="5"/>
  <c r="F283" i="5"/>
  <c r="F284" i="5"/>
  <c r="F285" i="5"/>
  <c r="F286" i="5"/>
  <c r="F287" i="5"/>
  <c r="F288" i="5"/>
  <c r="F289" i="5"/>
  <c r="F290" i="5"/>
  <c r="F291" i="5"/>
  <c r="F292" i="5"/>
  <c r="F293" i="5"/>
  <c r="F294" i="5"/>
  <c r="F295" i="5"/>
  <c r="F296" i="5"/>
  <c r="F297" i="5"/>
  <c r="F298" i="5"/>
  <c r="F299" i="5"/>
  <c r="F300" i="5"/>
  <c r="F301" i="5"/>
  <c r="F302" i="5"/>
  <c r="F303" i="5"/>
  <c r="F304" i="5"/>
  <c r="F305" i="5"/>
  <c r="F306" i="5"/>
  <c r="F307" i="5"/>
  <c r="F308" i="5"/>
  <c r="F242" i="5"/>
  <c r="F191" i="5"/>
  <c r="F192" i="5"/>
  <c r="F193" i="5"/>
  <c r="F194" i="5"/>
  <c r="F195" i="5"/>
  <c r="F196" i="5"/>
  <c r="F197" i="5"/>
  <c r="F198" i="5"/>
  <c r="F199" i="5"/>
  <c r="F200" i="5"/>
  <c r="F201" i="5"/>
  <c r="F202" i="5"/>
  <c r="F203" i="5"/>
  <c r="F204" i="5"/>
  <c r="F205" i="5"/>
  <c r="F206" i="5"/>
  <c r="F207" i="5"/>
  <c r="F208" i="5"/>
  <c r="F209" i="5"/>
  <c r="F210" i="5"/>
  <c r="F211" i="5"/>
  <c r="F212" i="5"/>
  <c r="F213" i="5"/>
  <c r="F214" i="5"/>
  <c r="F215" i="5"/>
  <c r="F216" i="5"/>
  <c r="F217" i="5"/>
  <c r="F218" i="5"/>
  <c r="F219" i="5"/>
  <c r="F220" i="5"/>
  <c r="F221" i="5"/>
  <c r="F222" i="5"/>
  <c r="F223" i="5"/>
  <c r="F224" i="5"/>
  <c r="F225" i="5"/>
  <c r="F226" i="5"/>
  <c r="F227" i="5"/>
  <c r="F228" i="5"/>
  <c r="F229" i="5"/>
  <c r="F230" i="5"/>
  <c r="F231" i="5"/>
  <c r="F232" i="5"/>
  <c r="F233" i="5"/>
  <c r="F234" i="5"/>
  <c r="F235" i="5"/>
  <c r="F236" i="5"/>
  <c r="F237" i="5"/>
  <c r="F238" i="5"/>
  <c r="F239" i="5"/>
  <c r="F240" i="5"/>
  <c r="F190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66" i="5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52" i="5"/>
  <c r="F150" i="5"/>
  <c r="F149" i="5" s="1"/>
  <c r="F137" i="5"/>
  <c r="F138" i="5"/>
  <c r="F139" i="5"/>
  <c r="F140" i="5"/>
  <c r="F141" i="5"/>
  <c r="F142" i="5"/>
  <c r="F143" i="5"/>
  <c r="F144" i="5"/>
  <c r="F145" i="5"/>
  <c r="F146" i="5"/>
  <c r="F147" i="5"/>
  <c r="F148" i="5"/>
  <c r="F136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18" i="5"/>
  <c r="F107" i="5"/>
  <c r="F108" i="5"/>
  <c r="F109" i="5"/>
  <c r="F110" i="5"/>
  <c r="F111" i="5"/>
  <c r="F112" i="5"/>
  <c r="F113" i="5"/>
  <c r="F114" i="5"/>
  <c r="F115" i="5"/>
  <c r="F106" i="5"/>
  <c r="F104" i="5"/>
  <c r="F103" i="5"/>
  <c r="F98" i="5"/>
  <c r="F99" i="5"/>
  <c r="F100" i="5"/>
  <c r="F101" i="5"/>
  <c r="F97" i="5"/>
  <c r="F95" i="5"/>
  <c r="F94" i="5"/>
  <c r="F78" i="5"/>
  <c r="F79" i="5"/>
  <c r="F80" i="5"/>
  <c r="F81" i="5"/>
  <c r="F82" i="5"/>
  <c r="F83" i="5"/>
  <c r="F84" i="5"/>
  <c r="F85" i="5"/>
  <c r="F86" i="5"/>
  <c r="F77" i="5"/>
  <c r="F69" i="5"/>
  <c r="F70" i="5"/>
  <c r="F71" i="5"/>
  <c r="F72" i="5"/>
  <c r="F73" i="5"/>
  <c r="F74" i="5"/>
  <c r="F75" i="5"/>
  <c r="F67" i="5"/>
  <c r="F65" i="5"/>
  <c r="F63" i="5"/>
  <c r="F57" i="5"/>
  <c r="F58" i="5"/>
  <c r="F59" i="5"/>
  <c r="F60" i="5"/>
  <c r="F61" i="5"/>
  <c r="F56" i="5"/>
  <c r="F47" i="5"/>
  <c r="F48" i="5"/>
  <c r="F49" i="5"/>
  <c r="F50" i="5"/>
  <c r="F51" i="5"/>
  <c r="F52" i="5"/>
  <c r="F53" i="5"/>
  <c r="F54" i="5"/>
  <c r="F46" i="5"/>
  <c r="F43" i="5"/>
  <c r="F44" i="5"/>
  <c r="F42" i="5"/>
  <c r="F33" i="5"/>
  <c r="F34" i="5"/>
  <c r="F35" i="5"/>
  <c r="F38" i="5"/>
  <c r="F39" i="5"/>
  <c r="F32" i="5"/>
  <c r="F22" i="5"/>
  <c r="F23" i="5"/>
  <c r="F24" i="5"/>
  <c r="F25" i="5"/>
  <c r="F26" i="5"/>
  <c r="F27" i="5"/>
  <c r="F28" i="5"/>
  <c r="F29" i="5"/>
  <c r="F30" i="5"/>
  <c r="F21" i="5"/>
  <c r="F17" i="5"/>
  <c r="F18" i="5"/>
  <c r="F19" i="5"/>
  <c r="F16" i="5"/>
  <c r="F9" i="5"/>
  <c r="F10" i="5"/>
  <c r="F11" i="5"/>
  <c r="F12" i="5"/>
  <c r="F13" i="5"/>
  <c r="F8" i="5"/>
  <c r="F77" i="7"/>
  <c r="F78" i="7"/>
  <c r="F79" i="7"/>
  <c r="F80" i="7"/>
  <c r="F81" i="7"/>
  <c r="F82" i="7"/>
  <c r="F83" i="7"/>
  <c r="F84" i="7"/>
  <c r="F85" i="7"/>
  <c r="F76" i="7"/>
  <c r="F68" i="7"/>
  <c r="F69" i="7"/>
  <c r="F70" i="7"/>
  <c r="F71" i="7"/>
  <c r="F72" i="7"/>
  <c r="F73" i="7"/>
  <c r="F74" i="7"/>
  <c r="F67" i="7"/>
  <c r="F64" i="7"/>
  <c r="F62" i="7"/>
  <c r="F49" i="7"/>
  <c r="F50" i="7"/>
  <c r="F51" i="7"/>
  <c r="F52" i="7"/>
  <c r="F53" i="7"/>
  <c r="F54" i="7"/>
  <c r="F55" i="7"/>
  <c r="F56" i="7"/>
  <c r="F57" i="7"/>
  <c r="F58" i="7"/>
  <c r="F59" i="7"/>
  <c r="F60" i="7"/>
  <c r="F48" i="7"/>
  <c r="F46" i="7"/>
  <c r="F38" i="7"/>
  <c r="F39" i="7"/>
  <c r="F40" i="7"/>
  <c r="F41" i="7"/>
  <c r="F42" i="7"/>
  <c r="F43" i="7"/>
  <c r="F44" i="7"/>
  <c r="F37" i="7"/>
  <c r="F33" i="7"/>
  <c r="F34" i="7"/>
  <c r="F32" i="7"/>
  <c r="F23" i="7"/>
  <c r="F24" i="7"/>
  <c r="F25" i="7"/>
  <c r="F26" i="7"/>
  <c r="F27" i="7"/>
  <c r="F28" i="7"/>
  <c r="F29" i="7"/>
  <c r="F30" i="7"/>
  <c r="F22" i="7"/>
  <c r="F20" i="7"/>
  <c r="F19" i="7"/>
  <c r="F8" i="7"/>
  <c r="F9" i="7"/>
  <c r="F10" i="7"/>
  <c r="F11" i="7"/>
  <c r="F12" i="7"/>
  <c r="F13" i="7"/>
  <c r="F14" i="7"/>
  <c r="F15" i="7"/>
  <c r="F16" i="7"/>
  <c r="F7" i="7"/>
  <c r="F6" i="7" s="1"/>
  <c r="F6" i="8"/>
  <c r="F37" i="9"/>
  <c r="F38" i="9"/>
  <c r="F36" i="9"/>
  <c r="F35" i="9" s="1"/>
  <c r="F32" i="9"/>
  <c r="F33" i="9"/>
  <c r="F34" i="9"/>
  <c r="F31" i="9"/>
  <c r="F28" i="9"/>
  <c r="F29" i="9"/>
  <c r="F27" i="9"/>
  <c r="F25" i="9"/>
  <c r="F24" i="9"/>
  <c r="F21" i="9"/>
  <c r="F20" i="9"/>
  <c r="F18" i="9"/>
  <c r="F14" i="9"/>
  <c r="F15" i="9"/>
  <c r="F16" i="9"/>
  <c r="F13" i="9"/>
  <c r="F9" i="9"/>
  <c r="F10" i="9"/>
  <c r="F11" i="9"/>
  <c r="F8" i="9"/>
  <c r="F34" i="10"/>
  <c r="F35" i="10"/>
  <c r="F36" i="10"/>
  <c r="F33" i="10"/>
  <c r="F32" i="10" s="1"/>
  <c r="F31" i="10"/>
  <c r="F30" i="10"/>
  <c r="F23" i="10"/>
  <c r="F24" i="10"/>
  <c r="F21" i="10" s="1"/>
  <c r="F25" i="10"/>
  <c r="F26" i="10"/>
  <c r="F27" i="10"/>
  <c r="F28" i="10"/>
  <c r="F22" i="10"/>
  <c r="F20" i="10"/>
  <c r="F19" i="10"/>
  <c r="F16" i="10"/>
  <c r="F15" i="10"/>
  <c r="F11" i="10"/>
  <c r="F12" i="10"/>
  <c r="F13" i="10"/>
  <c r="F10" i="10"/>
  <c r="F9" i="10" s="1"/>
  <c r="F8" i="10"/>
  <c r="F7" i="10" s="1"/>
  <c r="F350" i="4"/>
  <c r="F349" i="4"/>
  <c r="F347" i="4"/>
  <c r="F346" i="4" s="1"/>
  <c r="F330" i="4"/>
  <c r="F331" i="4"/>
  <c r="F332" i="4"/>
  <c r="F333" i="4"/>
  <c r="F334" i="4"/>
  <c r="F335" i="4"/>
  <c r="F336" i="4"/>
  <c r="F337" i="4"/>
  <c r="F338" i="4"/>
  <c r="F339" i="4"/>
  <c r="F340" i="4"/>
  <c r="F341" i="4"/>
  <c r="F342" i="4"/>
  <c r="F343" i="4"/>
  <c r="F344" i="4"/>
  <c r="F345" i="4"/>
  <c r="F329" i="4"/>
  <c r="F323" i="4"/>
  <c r="F324" i="4"/>
  <c r="F325" i="4"/>
  <c r="F326" i="4"/>
  <c r="F322" i="4"/>
  <c r="F321" i="4" s="1"/>
  <c r="F311" i="4"/>
  <c r="F312" i="4"/>
  <c r="F313" i="4"/>
  <c r="F314" i="4"/>
  <c r="F315" i="4"/>
  <c r="F316" i="4"/>
  <c r="F317" i="4"/>
  <c r="F318" i="4"/>
  <c r="F319" i="4"/>
  <c r="F320" i="4"/>
  <c r="F310" i="4"/>
  <c r="F308" i="4"/>
  <c r="F307" i="4"/>
  <c r="F304" i="4"/>
  <c r="F305" i="4"/>
  <c r="F303" i="4"/>
  <c r="F302" i="4" s="1"/>
  <c r="F301" i="4"/>
  <c r="F300" i="4"/>
  <c r="F270" i="4"/>
  <c r="F271" i="4"/>
  <c r="F272" i="4"/>
  <c r="F273" i="4"/>
  <c r="F274" i="4"/>
  <c r="F275" i="4"/>
  <c r="F276" i="4"/>
  <c r="F277" i="4"/>
  <c r="F278" i="4"/>
  <c r="F279" i="4"/>
  <c r="F280" i="4"/>
  <c r="F281" i="4"/>
  <c r="F282" i="4"/>
  <c r="F283" i="4"/>
  <c r="F284" i="4"/>
  <c r="F285" i="4"/>
  <c r="F286" i="4"/>
  <c r="F287" i="4"/>
  <c r="F288" i="4"/>
  <c r="F289" i="4"/>
  <c r="F290" i="4"/>
  <c r="F291" i="4"/>
  <c r="F292" i="4"/>
  <c r="F293" i="4"/>
  <c r="F294" i="4"/>
  <c r="F295" i="4"/>
  <c r="F296" i="4"/>
  <c r="F297" i="4"/>
  <c r="F269" i="4"/>
  <c r="F265" i="4"/>
  <c r="F264" i="4" s="1"/>
  <c r="F260" i="4"/>
  <c r="F261" i="4"/>
  <c r="F262" i="4"/>
  <c r="F263" i="4"/>
  <c r="F259" i="4"/>
  <c r="F256" i="4"/>
  <c r="F257" i="4"/>
  <c r="F255" i="4"/>
  <c r="F254" i="4" s="1"/>
  <c r="F242" i="4"/>
  <c r="F243" i="4"/>
  <c r="F244" i="4"/>
  <c r="F245" i="4"/>
  <c r="F246" i="4"/>
  <c r="F247" i="4"/>
  <c r="F248" i="4"/>
  <c r="F249" i="4"/>
  <c r="F250" i="4"/>
  <c r="F251" i="4"/>
  <c r="F252" i="4"/>
  <c r="F253" i="4"/>
  <c r="F241" i="4"/>
  <c r="F236" i="4"/>
  <c r="F237" i="4"/>
  <c r="F238" i="4"/>
  <c r="F239" i="4"/>
  <c r="F235" i="4"/>
  <c r="F231" i="4"/>
  <c r="F228" i="4"/>
  <c r="F229" i="4"/>
  <c r="F227" i="4"/>
  <c r="F221" i="4"/>
  <c r="F222" i="4"/>
  <c r="F223" i="4"/>
  <c r="F224" i="4"/>
  <c r="F225" i="4"/>
  <c r="F220" i="4"/>
  <c r="F210" i="4"/>
  <c r="F211" i="4"/>
  <c r="F212" i="4"/>
  <c r="F213" i="4"/>
  <c r="F214" i="4"/>
  <c r="F215" i="4"/>
  <c r="F216" i="4"/>
  <c r="F217" i="4"/>
  <c r="F218" i="4"/>
  <c r="F209" i="4"/>
  <c r="F187" i="4"/>
  <c r="F188" i="4"/>
  <c r="F189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186" i="4"/>
  <c r="F174" i="4"/>
  <c r="F175" i="4"/>
  <c r="F176" i="4"/>
  <c r="F177" i="4"/>
  <c r="F178" i="4"/>
  <c r="F179" i="4"/>
  <c r="F180" i="4"/>
  <c r="F181" i="4"/>
  <c r="F182" i="4"/>
  <c r="F183" i="4"/>
  <c r="F184" i="4"/>
  <c r="F173" i="4"/>
  <c r="F171" i="4"/>
  <c r="F170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55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33" i="4"/>
  <c r="F125" i="4"/>
  <c r="F126" i="4"/>
  <c r="F127" i="4"/>
  <c r="F128" i="4"/>
  <c r="F129" i="4"/>
  <c r="F130" i="4"/>
  <c r="F124" i="4"/>
  <c r="F111" i="4"/>
  <c r="F112" i="4"/>
  <c r="F113" i="4"/>
  <c r="F114" i="4"/>
  <c r="F115" i="4"/>
  <c r="F116" i="4"/>
  <c r="F117" i="4"/>
  <c r="F118" i="4"/>
  <c r="F119" i="4"/>
  <c r="F120" i="4"/>
  <c r="F122" i="4"/>
  <c r="F110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95" i="4"/>
  <c r="F90" i="4"/>
  <c r="F91" i="4"/>
  <c r="F92" i="4"/>
  <c r="F93" i="4"/>
  <c r="F89" i="4"/>
  <c r="F76" i="4"/>
  <c r="F75" i="4"/>
  <c r="F71" i="4"/>
  <c r="F72" i="4"/>
  <c r="F73" i="4"/>
  <c r="F70" i="4"/>
  <c r="F36" i="4"/>
  <c r="F37" i="4"/>
  <c r="F38" i="4"/>
  <c r="F39" i="4"/>
  <c r="F40" i="4"/>
  <c r="F41" i="4"/>
  <c r="F42" i="4"/>
  <c r="F43" i="4"/>
  <c r="F44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35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30" i="4"/>
  <c r="F31" i="4"/>
  <c r="F32" i="4"/>
  <c r="F10" i="4"/>
  <c r="F11" i="12"/>
  <c r="F12" i="12"/>
  <c r="F13" i="12"/>
  <c r="F14" i="12"/>
  <c r="F10" i="12"/>
  <c r="F75" i="7" l="1"/>
  <c r="F9" i="2"/>
  <c r="F240" i="4"/>
  <c r="F258" i="4"/>
  <c r="F306" i="4"/>
  <c r="F309" i="4"/>
  <c r="F328" i="4"/>
  <c r="F234" i="4"/>
  <c r="F299" i="4"/>
  <c r="F9" i="4"/>
  <c r="F5" i="2" s="1"/>
  <c r="F73" i="6"/>
  <c r="F18" i="7"/>
  <c r="F35" i="7"/>
  <c r="F66" i="7"/>
  <c r="F65" i="7" s="1"/>
  <c r="F236" i="6"/>
  <c r="F248" i="6"/>
  <c r="F17" i="7"/>
  <c r="F23" i="9"/>
  <c r="F6" i="9"/>
  <c r="F29" i="10"/>
  <c r="F18" i="10"/>
  <c r="F14" i="10"/>
  <c r="F6" i="10" s="1"/>
  <c r="F348" i="4"/>
  <c r="F9" i="12"/>
  <c r="K237" i="6"/>
  <c r="C11" i="2"/>
  <c r="C10" i="2"/>
  <c r="C9" i="2"/>
  <c r="C8" i="2"/>
  <c r="C7" i="2"/>
  <c r="C6" i="2"/>
  <c r="F5" i="7" l="1"/>
  <c r="F233" i="4"/>
  <c r="F8" i="2" s="1"/>
  <c r="F327" i="4"/>
  <c r="F11" i="2" s="1"/>
  <c r="F103" i="6"/>
  <c r="F188" i="5"/>
  <c r="F354" i="5"/>
  <c r="F152" i="6"/>
  <c r="F17" i="10"/>
  <c r="F116" i="5"/>
  <c r="F6" i="5"/>
  <c r="F92" i="5"/>
  <c r="F298" i="4"/>
  <c r="F10" i="2" s="1"/>
  <c r="F72" i="6"/>
  <c r="F6" i="6"/>
  <c r="F235" i="6"/>
  <c r="F22" i="9"/>
  <c r="F5" i="9" s="1"/>
  <c r="F131" i="4"/>
  <c r="F7" i="2" s="1"/>
  <c r="F33" i="4"/>
  <c r="F6" i="2" s="1"/>
  <c r="F5" i="5" l="1"/>
  <c r="F5" i="6"/>
  <c r="F12" i="2" l="1"/>
  <c r="F13" i="2" s="1"/>
</calcChain>
</file>

<file path=xl/sharedStrings.xml><?xml version="1.0" encoding="utf-8"?>
<sst xmlns="http://schemas.openxmlformats.org/spreadsheetml/2006/main" count="3638" uniqueCount="1708">
  <si>
    <t>MAŁA ARCHITEKTURA I INNE OBIEKTY BUDOWLANE</t>
  </si>
  <si>
    <t>BUDYNKI</t>
  </si>
  <si>
    <t xml:space="preserve"> </t>
  </si>
  <si>
    <t>TOTAL NET VALUE</t>
  </si>
  <si>
    <t>Założenia:</t>
  </si>
  <si>
    <t>Wartość netto PLN (bez VAT)</t>
  </si>
  <si>
    <t>Lp./No.</t>
  </si>
  <si>
    <t>Przedmiarowane elementy</t>
  </si>
  <si>
    <t>Uwagi</t>
  </si>
  <si>
    <t>1.1</t>
  </si>
  <si>
    <t>1.2</t>
  </si>
  <si>
    <t>ZAGOSPODAROWANIE TERENU</t>
  </si>
  <si>
    <t>PROJEKT ZAGOSPODAROWANIA TERENU</t>
  </si>
  <si>
    <t>Waga mobilna najazdowa</t>
  </si>
  <si>
    <t>szt.</t>
  </si>
  <si>
    <t xml:space="preserve">Zbiornik oleju napędowego na potrzeby własne 5000 litrów, wymiary szer.x dł.x wys. 2230mm x2850mm x2340mm zbiornik dwupłaszczowy, pompa 79l/m, czujnik pomiaru poziomu i wykrywania przecieku, wąż dystrybucyjny 6m, nalewak automatyczny, mechaniczna i elektroniczna ochrona przed przepełnieniem, </t>
  </si>
  <si>
    <t>1.3</t>
  </si>
  <si>
    <t>Wanna ociekowa na kontener 45ft</t>
  </si>
  <si>
    <t>1.4</t>
  </si>
  <si>
    <t>Szlaban automatyczny na wjeździe na teren terminala, szlaban do zastosowań przemysłowych, sterowanie z portierni, zamek mechaniczny blokujący ramie w dwóch położeniach, otwartym i zamkniętym,  dł.ramienia  7m (ramie dzielone, składane 4+3m + pdświetlenie LED)</t>
  </si>
  <si>
    <t>1.5</t>
  </si>
  <si>
    <t>Ogrodzenie systemowe, panelowe, z siatki zgrzewanej, wys. paneli 150cm, słupki i panele cynowane, malowane proszkowo RAL 7011, z cokołem betonowym, prefabrykowanym wys. 30cm, fundamenty betonowe, prefabrykowane</t>
  </si>
  <si>
    <t>m</t>
  </si>
  <si>
    <t>1.6</t>
  </si>
  <si>
    <t>1.7</t>
  </si>
  <si>
    <t>Furtka dwuskrzydłowa nr 3, szerokość w świetle 2,0m, szerokość skrzydła 1,0m, wys. 1,8m, konstrukcja skrzydła spawana z profili 60x60mm, wypełnienie skrzydła panelem kratowym zgrzewanym, cynkowanym i malowanym proszkowo, słupy bramy z kształtownika 80x80mm RAL 7035</t>
  </si>
  <si>
    <t>1.8</t>
  </si>
  <si>
    <t>1.9</t>
  </si>
  <si>
    <t>Brama kolejowa nr 5, dwuskrzydłowa, rozwieralna, szerokość L1 (między słupkami) 5,0m, szerokość przejazdu min. 4,6m, możliwość otwarcia skrzydeł do kąta 110 stopni, konstrukcja skrzydeł spawana z profili 60x60mm, wypełnienie skrzydła panelem kratowym zgrzewanym, cynkowanym i malowanym proszkowo, wys. 1,8m, słupy bramy z kształtownika 80x80mm , blokada skrzydeł w pozycji otwartej, kolor RAL 7035</t>
  </si>
  <si>
    <t>1.10</t>
  </si>
  <si>
    <t>Brama przesuwna nr 6, panelowa wys.2,0m, wypełnienie z siatki zgrzewanej, słupki i panele cynkowane, malowane proszkowo, szerokość przejazdu 18,8m, z konstrukcją wsporczą, napędem elektrycznym oraz lampą ostrzegawczą</t>
  </si>
  <si>
    <t>kpl./set</t>
  </si>
  <si>
    <t>1.11</t>
  </si>
  <si>
    <t>Ekran akustyczny typ 1 Ekran akustyczny wys. 3m +1m ukos, panel podwalinowy h=2x0,5m, panel dźwiękochłonny z wełny mineralnej h=3x1,0m, ramy paneli ocynkowane malowane proszkowo RAL 7035</t>
  </si>
  <si>
    <t>1.12</t>
  </si>
  <si>
    <t>Ekran akustyczny typ 2 Ekran akustyczny wys. 5m +1m ukos, panel podwalinowy h=2x0,5m, panel dźwiękochłonny z wełny mineralnej h=5x1,0m, ramy paneli ocynkowane malowane proszkowo RAL 7035</t>
  </si>
  <si>
    <t>1.13</t>
  </si>
  <si>
    <t>Ekran akustyczny typ 3 Ekran akustyczny wys. 5m +1m ukos + 1,2m, panel podwalinowy h=1,2+0,5m, panel betonowy h=0,5m, panel dźwiękochłonny z wełny mineralnej h=5x1,0m, skarpa ziemna jednostronna h=1,2m, ramy paneli ocynkowane malowane proszkowo RAL 7035</t>
  </si>
  <si>
    <t>1.14</t>
  </si>
  <si>
    <t>Prefabrykowana stacja transformatorowa, żelbetowa 5,46x3,06m</t>
  </si>
  <si>
    <t>1.17</t>
  </si>
  <si>
    <t>W03 - Wiata śmietnikowa
Produkt gotowy, systemowy, wymiary 5,0m x 2,0m, wys. 2,20m, przeznaczony do składowania odpadów komunalnych oraz przemysłowych. Konstrukcja stalowa ocynkowana malowana proszkowo, ściany - panele z blachy stalowej powlekanej, dach z blachy trapezowej T-12 powlekanej, drzwi 2,0x2,0m stalowe z wypełnieniem z paneli z blachy stalowej powlekanej</t>
  </si>
  <si>
    <t>m2</t>
  </si>
  <si>
    <t>1.18</t>
  </si>
  <si>
    <r>
      <t>W05 - Wiata rowerowa
Produkt gotowy, systemowy, wymiary 4,80m x 2,40m, wys. 2,20m, z przeszklonymi ścianami szkło hartowane gr. 8mm i</t>
    </r>
    <r>
      <rPr>
        <strike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zadaszeniem łukowym z poliwęglanu. Konstrukcja stalowa ocynkowana malowana proszkowo</t>
    </r>
  </si>
  <si>
    <t>1.19</t>
  </si>
  <si>
    <t>1.20</t>
  </si>
  <si>
    <t>mb</t>
  </si>
  <si>
    <t>2.</t>
  </si>
  <si>
    <t xml:space="preserve">ZAGOSPODAROWANIA TERENU: BRANŻA WOD - KAN </t>
  </si>
  <si>
    <t>2.1</t>
  </si>
  <si>
    <t>KANALIZACJA DESZCZOWA - INSTALACJE ZEWNĘTRZNE</t>
  </si>
  <si>
    <t>2.1.1</t>
  </si>
  <si>
    <t>KANALIZACJA GRAWITACYJNA -  Rury PP Pragma ID SN12 o połączeniach kielichowych wraz z  kształtkami, montażem, próbami DN1000</t>
  </si>
  <si>
    <t>2.1.2</t>
  </si>
  <si>
    <t>KANALIZACJA GRAWITACYJNA -  Rury PP Pragma ID SN12 o połączeniach kielichowych wraz z  kształtkami, montażem, próbami DN800</t>
  </si>
  <si>
    <t>2.1.3</t>
  </si>
  <si>
    <t>KANALIZACJA GRAWITACYJNA -  Rury PP Pragma ID SN12 o połączeniach kielichowych wraz z  kształtkami, montażem, próbami DN600</t>
  </si>
  <si>
    <t>2.1.4</t>
  </si>
  <si>
    <t>KANALIZACJA GRAWITACYJNA -  Rury PP Pragma ID SN12 o połączeniach kielichowych wraz z  kształtkami, montażem, próbami DN500</t>
  </si>
  <si>
    <t>2.1.5</t>
  </si>
  <si>
    <t>KANALIZACJA GRAWITACYJNA - Rury PP Connect SN12 o połączeniach kielichowych wraz z  kształtkami, montażem, próbami DN400</t>
  </si>
  <si>
    <t>2.1.6</t>
  </si>
  <si>
    <t>KANALIZACJA GRAWITACYJNA - Rury PP Connect SN12 o połączeniach kielichowych wraz z  kształtkami, montażem, próbami DN315</t>
  </si>
  <si>
    <t>2.1.7</t>
  </si>
  <si>
    <t>KANALIZACJA GRAWITACYJNA - Rury PP Connect SN12 o połączeniach kielichowych wraz z  kształtkami, montażem, próbami DN200</t>
  </si>
  <si>
    <t>2.1.8</t>
  </si>
  <si>
    <t xml:space="preserve">Pompa do ścieków  Q= 1l/s H=5m. Montaż w komorze podziemnej </t>
  </si>
  <si>
    <t>kpl/set</t>
  </si>
  <si>
    <t>2.1.9</t>
  </si>
  <si>
    <t xml:space="preserve">KOLEKTOR TŁOCZNY PEHD Dn 40 </t>
  </si>
  <si>
    <t>2.1.10</t>
  </si>
  <si>
    <t>Taśma ostrzegawcza brązowa z wkładką metalową szer. 20 cm i nadrukiem</t>
  </si>
  <si>
    <t>2.1.11</t>
  </si>
  <si>
    <t>Rura ochronna stalowa DN400 ( wraz z płozami, uszczelnieniem)</t>
  </si>
  <si>
    <t>2.1.12</t>
  </si>
  <si>
    <t>Rura ochronna stalowa DN500 ( wraz z płozami, uszczelnieniem)</t>
  </si>
  <si>
    <t>2.1.13</t>
  </si>
  <si>
    <t>Rura ochronna stalowa DN800 ( wraz z płozami, uszczelnieniem)</t>
  </si>
  <si>
    <t>2.1.14</t>
  </si>
  <si>
    <t>Rura ochronna stalowa DN1400 ( wraz z płozami, uszczelnieniem)</t>
  </si>
  <si>
    <t>2.1.15</t>
  </si>
  <si>
    <t>Studnia kanalizacyjna betonowa DN1200 z włazem żeliwnym o średnicy 600mm klasy F900 (wg PN-EN 124), z płytą nastudzienną i pierścieniem odciążającym wraz z przejściami szczelnymi typowymi przez ściany studni. Studnia z osadnikiem h=0,5m</t>
  </si>
  <si>
    <t>2.1.16</t>
  </si>
  <si>
    <t>Studnia kanalizacyjna betonowa DN1500 z włazem żeliwnym o średnicy 600mm klasy F900 (wg PN-EN 124), z płytą nastudzienną i pierścieniem odciążającym wraz z przejściami szczelnymi typowymi przez ściany studni. Studnia z osadnikiem h=0,5m</t>
  </si>
  <si>
    <t>2.1.17</t>
  </si>
  <si>
    <t>Separator lamelowy, przepustowość                                                                                                        Qnom (NS) = 140 dm3/s - przepływ nominalny 
Qmax =1400 dm3/s - największe obciążenie hydrauliczne bezpieczne dla urządzenia i zanieczyszczeń w nim zgromadzonych 
Efekt oczyszczania &lt; 5 mg/dm3 substancji ropopochodnych na 
odpływie przy przepływie nominalnym. Maksymalny przepływ 
ścieków kierowany do urządzenia nie może przekraczać Qmax. Separator  o parametrach jak typu ESL-Z 140/1400  firmy ecol-unicon. Separator z  nadbudową z kręgów betonowych wyposażony we właz D400  DN3000</t>
  </si>
  <si>
    <t>2.1.18</t>
  </si>
  <si>
    <t>Wysokosprawny osadnik wirowy jednokomorowy wraz z nadbudową z kręgó betonowych z włazem D400.                                      Osadnik  charakteryzują następujące parametry: 
Qnom = 140 dm3/s – przepływ nominalny 
Qmax = 1400 dm3/s – przepływ maksymalny 
Osadnik o parametrach jak typ EOW-1 140/1400 S firmy ecol-unicon.  Osadnik z systemem alarmowym przepełnienia
DN3000</t>
  </si>
  <si>
    <t>2.1.19</t>
  </si>
  <si>
    <t>Wysokosprawny separator koalescencyjny jak ESK3,  Qnom = 3 dm3/s – przepływ nominalny</t>
  </si>
  <si>
    <t>2.1.20</t>
  </si>
  <si>
    <t>Wlot do zbiornika prefabrykowany DN1000</t>
  </si>
  <si>
    <t>2.1.21</t>
  </si>
  <si>
    <t>Wylot do zbiornika prefabrykowany DN1000</t>
  </si>
  <si>
    <t>2.1.22</t>
  </si>
  <si>
    <t xml:space="preserve">Zasuwa nożowa żeliwna DN600 ze skrzynką do zasuw </t>
  </si>
  <si>
    <t>2.1.23</t>
  </si>
  <si>
    <t>2.1.24</t>
  </si>
  <si>
    <t>Warstwy zbiornika:</t>
  </si>
  <si>
    <t>2.1.25</t>
  </si>
  <si>
    <t>płyta betonowa 8cm ażurowa wypełniona podsypką cem-piaskową 1:8</t>
  </si>
  <si>
    <t>2.1.26</t>
  </si>
  <si>
    <t>podsypka - cem-piaskowa 1:8</t>
  </si>
  <si>
    <t>m3</t>
  </si>
  <si>
    <t>2.1.27</t>
  </si>
  <si>
    <t xml:space="preserve">membrana z pehd zgrzewana wraz z kotwieniem/mocowaniem </t>
  </si>
  <si>
    <t>2.1.28</t>
  </si>
  <si>
    <t>grunt stabilizowany cementem C1,5/2</t>
  </si>
  <si>
    <t>2.1.29</t>
  </si>
  <si>
    <t>Regulator przepływu ze zbiornika Q=250l/s DN600</t>
  </si>
  <si>
    <t>2.1.30</t>
  </si>
  <si>
    <t>Betonowy system odwodnienia szczelinowego w klasie F900  wraz ze skrzynkami odpływowymi i zaślepkami, przeznaczonych dla terminali kontenerowych z dodatkowym wzmocnieniem stalowym</t>
  </si>
  <si>
    <t>2.1.31</t>
  </si>
  <si>
    <t>Studzienka osadnikowa żelbetowa DN500  z osadnikiem o głębokości min. h=0,90m, koszem na nieczystościi oraz kratą wpustową klasy F900 wraz z montażem oraz przejściami szczelnymi typowymi przez ściany studni</t>
  </si>
  <si>
    <t>2.1.32</t>
  </si>
  <si>
    <t>Zasuwa nożowa żeliwna DN200 ze skrzynką do zasuw</t>
  </si>
  <si>
    <t>2.1.33</t>
  </si>
  <si>
    <t>2.1.34</t>
  </si>
  <si>
    <t xml:space="preserve">Prefabrykowane skrzynkowe koryto betonowe odwodniające z wpustami ulicznymi zamontowanymi w ciągu koryta. Wymiary retencyjne koryta netto: 40 x 30 cm. </t>
  </si>
  <si>
    <t>KANALIZACJA DESZCZOWA - PRZYŁACZE KANALIZACYJNE</t>
  </si>
  <si>
    <t>2.2.1</t>
  </si>
  <si>
    <t>2.2.2</t>
  </si>
  <si>
    <t>2.2.3</t>
  </si>
  <si>
    <t>Rura stalowa przeciskowa  DN900</t>
  </si>
  <si>
    <t>2.2.4</t>
  </si>
  <si>
    <t xml:space="preserve">Studnia kanalizacyjna betonowa DN1500 z włazem żeliwnym o średnicy 600mm klasy D400 (wg PN-EN 124), z płytą nastudzienną i pierścieniem odciążającym wraz z przejściami szczelnymi typowymi przez ściany studni. Studnia z osadnikiem h=0,5m. Wykonanie studni - studnia zapuszczana, kręgi wyposażone w nóż tnący. </t>
  </si>
  <si>
    <t xml:space="preserve">KANALIZACJA DESZCZOWA - ODCINEK KANALIZACJI DESZCZOWEJ OD PRZYŁĄCZA   DO ODBIORNIKA WÓD OPADOWYCH - ZBIORNIKA MIEJSKIEGO   WRAZ Z WYLOTEM </t>
  </si>
  <si>
    <t>2.3.1</t>
  </si>
  <si>
    <t xml:space="preserve">KANALIZACJA SANITARNA I TECHNOLOGICZNA- INSTALACJE ZEWNĘTRZNE </t>
  </si>
  <si>
    <t>2.4.1</t>
  </si>
  <si>
    <t xml:space="preserve">Rura kanalizacyjna PP Connect  ,klasy SN12 Dn160 z kształtkami, montażem, próbami </t>
  </si>
  <si>
    <t>2.4.2</t>
  </si>
  <si>
    <t>Rura ochronna stalowa, DN400 ( ( wraz z płozami, uszczelnieniem)</t>
  </si>
  <si>
    <t>2.4.3</t>
  </si>
  <si>
    <t xml:space="preserve">Studnia kanalizacyjna betonowa Dn1200  z włazem żeliwnym o średnicy 600mm klasy D400 (wg PN-EN 124), z płytą nastudzienną i pierścieniem odciążającym wraz z przejściami szczelnymi typowymi przez ściany studni. Studnie kaskadowe przy przepadach powyżej 0,5m </t>
  </si>
  <si>
    <t>2.4.4</t>
  </si>
  <si>
    <t xml:space="preserve">Studnia kanalizacyjna Dn600 z tworzywa </t>
  </si>
  <si>
    <t>2.4.5</t>
  </si>
  <si>
    <t xml:space="preserve">Studnia kanalizacyjna betonowa Dn1000  z włazem żeliwnym o średnicy 600mm klasy D400 (wg PN-EN 124), z płytą nastudzienną i pierścieniem odciążającym wraz z przejściami szczelnymi typowymi przez ściany studni. Studnie kaskadowe przy przepadach powyżej 0,5m </t>
  </si>
  <si>
    <t>2.4.6</t>
  </si>
  <si>
    <t xml:space="preserve">Zasuwy nożowe z żeliwa sferoidalnego DN150 ze skrzynkami ulicznymi </t>
  </si>
  <si>
    <t>2.4.7</t>
  </si>
  <si>
    <t>Wysokosprawny separator koalescencyjny   Qnom = 3 dm3/s – przepływ nominalny</t>
  </si>
  <si>
    <t>2.4.8</t>
  </si>
  <si>
    <t>Wysokosprawny separator koalescencyjny z osadnikiem    Qnom = 3 dm3/s – przepływ nominalny</t>
  </si>
  <si>
    <t>2.4.9</t>
  </si>
  <si>
    <t>Istniejące sieci kanalizacyjne do usuniecia: sieci, zbiornika klarowników ścieków, pompowni</t>
  </si>
  <si>
    <t>2.4.10</t>
  </si>
  <si>
    <t>Taśma ostrzegawcza brązowa z wkładką metalową szer. 20 cm i nadrukiem "UWAGA KANALIZACJA "</t>
  </si>
  <si>
    <t xml:space="preserve">KANALIZACJA SANITARNA I TECHNOLOGICZNA - PRZYŁĄCZE </t>
  </si>
  <si>
    <t>2.5.1</t>
  </si>
  <si>
    <t>2.5.2</t>
  </si>
  <si>
    <t>Rura ochronna stalowa- przewiert, DN400 ( ( wraz z płozami, uszczelnieniem)</t>
  </si>
  <si>
    <t>2.5.3</t>
  </si>
  <si>
    <t>2.5.4</t>
  </si>
  <si>
    <t>2.5.5</t>
  </si>
  <si>
    <t xml:space="preserve">Korytko pomiarowe Palmer - Bowlus'a ZPB160 do pomiaru przepływu ścieków wraz z czujnikiem ultradźwiękowym FLOWBOX, przetwornikiem M1600 przepływomierza, szafką instalacyjną z postumentem pod szafkę oraz materiałami montażowymi, podporami i okablowaniem </t>
  </si>
  <si>
    <t>WODA PRZECIWPOŻAROWA - ZEWNĘTRZNA INSTALACJA</t>
  </si>
  <si>
    <t>2.6.1</t>
  </si>
  <si>
    <t>Rura wodociągowa  PE-HD, SDR 11, PN16, Dn250 wraz z kształtkami, armaturą, połączeniami, blokami oporowymi, montażem, próbami, dezynfekcją i płukaniem. Łączenie poprzez zgrzewanie doczołowe, łączenie z armaturą za pomocą połączeń kołnierzowych</t>
  </si>
  <si>
    <t>2.6.2</t>
  </si>
  <si>
    <t>Rura wodociągowa  PE-HD, SDR 11, PN16, Dn160 wraz z kształtkami, armaturą, połączeniami, blokami oporowymi, montażem, próbami, dezynfekcją i płukaniem. Łączenie poprzez zgrzewanie doczołowe, łączenie z armaturą za pomocą połączeń kołnierzowych</t>
  </si>
  <si>
    <t>2.6.3</t>
  </si>
  <si>
    <t>Hydrant nadziemny DN100, z zabezpieczniem w przypadku złamania, przyłącze kołnierzowe wraz z dostawą, montażem, próbami i płukaniem. Hydrant z automatycznym odwodnieniem</t>
  </si>
  <si>
    <t>2.6.4</t>
  </si>
  <si>
    <t>Hydrant podziemny DN100, z zabezpieczniem w przypadku złamania, przyłącze kołnierzowe wraz z dostawą, montażem, próbami i płukaniem. Hydrant z automatycznym odwodnieniem</t>
  </si>
  <si>
    <t>2.6.5</t>
  </si>
  <si>
    <t>Kolano dwukołnierzowe ze stopką N DN100</t>
  </si>
  <si>
    <t>2.6.6</t>
  </si>
  <si>
    <t>Króciec dwukolnierżowy FF DN100</t>
  </si>
  <si>
    <t>2.6.7</t>
  </si>
  <si>
    <t>Skrzynką uliczną do zasuwy hydrantów</t>
  </si>
  <si>
    <t>2.6.8</t>
  </si>
  <si>
    <t>Zasuwa z żeliwa sferoidalnego z obudową teleskopową DN100</t>
  </si>
  <si>
    <t>2.6.9</t>
  </si>
  <si>
    <t>Zasuwa z żeliwa sferoidalnego z obudową teleskopową DN250</t>
  </si>
  <si>
    <t>2.6.10</t>
  </si>
  <si>
    <t>2.6.11</t>
  </si>
  <si>
    <t xml:space="preserve">Skrzynka uliczna do zasuw </t>
  </si>
  <si>
    <t>2.6.12</t>
  </si>
  <si>
    <t>Uniwersalna opaska do nawiercania z przyłączem kołnierzowym do rur stalowych i żeliwnych DN100/DN250</t>
  </si>
  <si>
    <t>2.6.13</t>
  </si>
  <si>
    <t xml:space="preserve">Trojnik żeliwny równoprzelotowy DN250 </t>
  </si>
  <si>
    <t>2.6.14</t>
  </si>
  <si>
    <t>Taśma ostrzegawcza niebieska z wkładką metalową szer. 20 cm i nadrukiem "UWAGA WODOCIĄG"</t>
  </si>
  <si>
    <t xml:space="preserve"> WODA PITNA - ZEWNĘTRZNA INSTALACJA</t>
  </si>
  <si>
    <t>2.7.1</t>
  </si>
  <si>
    <t>Rura wodociągowa PE 100 SDR11 , Dn63  wraz z kształtkami, blokami oporowymi, montażem, próbami, dezynfekcją i płukaniem</t>
  </si>
  <si>
    <t>2.7.2</t>
  </si>
  <si>
    <t>Rura wodociągowa PE 100 SDR11 , Dn50 wraz z kształtkami, blokami oporowymi, montażem, próbami, dezynfekcją i płukaniem</t>
  </si>
  <si>
    <t>2.7.3</t>
  </si>
  <si>
    <t>Rura wodociągowa PE 100 SDR11 , Dn40 wraz z kształtkami, blokami oporowymi, montażem, próbami, dezynfekcją i płukaniem</t>
  </si>
  <si>
    <t>2.7.4</t>
  </si>
  <si>
    <t>Rura wodociągowa PE 100 SDR11 , Dn32 wraz z kształtkami, blokami oporowymi, montażem, próbami, dezynfekcją i płukaniem</t>
  </si>
  <si>
    <t>2.7.5</t>
  </si>
  <si>
    <t>Rura ochronna</t>
  </si>
  <si>
    <t>2.7.6</t>
  </si>
  <si>
    <t>Zasuwa wodomierzowa DN50. Zasuwa klinowa wraz z przedłużaczem trzpienia zasuwy, skrzynką uliczną, podstawą do skrzynki oraz z dostawą, montażem, próbami i płukaniem.</t>
  </si>
  <si>
    <t>2.7.7</t>
  </si>
  <si>
    <t>Zasuwa wodomierzowa DN40. Zasuwa klinowa wraz z przedłużaczem trzpienia zasuwy, skrzynką uliczną, podstawą do skrzynki oraz z dostawą, montażem, próbami i płukaniem.</t>
  </si>
  <si>
    <t>2.7.8</t>
  </si>
  <si>
    <t>Zasuwa wodomierzowa DN32. Zasuwa klinowa wraz z przedłużaczem trzpienia zasuwy, skrzynką uliczną, podstawą do skrzynki oraz z dostawą, montażem, próbami i płukaniem.</t>
  </si>
  <si>
    <t>2.7.9</t>
  </si>
  <si>
    <t>Zasuwa wodomierzowa DN25. Zasuwa klinowa wraz z przedłużaczem trzpienia zasuwy, skrzynką uliczną, podstawą do skrzynki oraz z dostawą, montażem, próbami i płukaniem.</t>
  </si>
  <si>
    <t>2.7.10</t>
  </si>
  <si>
    <t xml:space="preserve">Słupek i tabliczka do oznakowania zasuw </t>
  </si>
  <si>
    <t>2.7.11</t>
  </si>
  <si>
    <t>2.7.12</t>
  </si>
  <si>
    <t xml:space="preserve">Demontaz sieci wodociagowej </t>
  </si>
  <si>
    <t>2.8</t>
  </si>
  <si>
    <t>WODY PITNA I PRZECIWPOŻAROWA - PRZYŁĄCZE</t>
  </si>
  <si>
    <t>2.8.1</t>
  </si>
  <si>
    <t>Rura wodociągowa Herkules PE 100 RC SDR11 z płaszczem ochronnym z PE 100 RC, Dn63 (o połączeniach zgrzewanych) wraz z kształtkami, blokami oporowymi, montażem, próbami, dezynfekcją i płukaniem</t>
  </si>
  <si>
    <t>2.8.2</t>
  </si>
  <si>
    <t>Rura przewiertowa Herkules PE 100 RC SDR11 z płaszczem ochronnym z PE 100 RC, Dn140 ( wraz z płozami, uszczelnieniem)</t>
  </si>
  <si>
    <t>2.8.3</t>
  </si>
  <si>
    <t>2.8.4</t>
  </si>
  <si>
    <t>Obejma siodłowa PE100 SDR11 160 / 63mm</t>
  </si>
  <si>
    <t>STUDZIENKA WODOMIERZOWA DN2000 wraz z wyposażeniem;                                                                         Połączenie rurowe PE/ stal 63/50, ( 2szt)
Przejście szczelne do rury stalowej DN50(2szt)
Zawór odcinający kulowy DN50  ( 1szt)
Zawór odcinający z kurkiem spustowym  DN50 ( 1 szt)
Filtr skośny siatkowy DN50 ( 1szt)
Łącznik stalowy gwintowany DN50 Lc=8cm (2szt)
Wodomierz
Łącznik kompensacyjny DN50
Zawór antyskażeniowy EA DN50 (1szt.)</t>
  </si>
  <si>
    <t>2.8.5</t>
  </si>
  <si>
    <t>3.</t>
  </si>
  <si>
    <t>ZAGOSPODAROWANIE TERENU: BRANŻA ELEKTRYCZNA</t>
  </si>
  <si>
    <t>KANALIZACJA KABLOWA</t>
  </si>
  <si>
    <t>3.1.1</t>
  </si>
  <si>
    <t>Studnia kablowa SKO-6 F900 kompletnie wyposażona (wsporniki, wieszaki etc.)</t>
  </si>
  <si>
    <t>3.1.2</t>
  </si>
  <si>
    <t>Studnia kablowa SK-2 F900 kompletnie wyposażona (wsporniki, wieszaki etc.)</t>
  </si>
  <si>
    <t>3.1.3</t>
  </si>
  <si>
    <t>Studnia kablowa SK-2 D400 kompletnie wyposażona (wsporniki, wieszaki etc.)</t>
  </si>
  <si>
    <t>3.1.4</t>
  </si>
  <si>
    <t>Studnia kablowa SKR-2 D400 kompletnie wyposażona (wsporniki, wieszaki etc.)</t>
  </si>
  <si>
    <t>3.1.5</t>
  </si>
  <si>
    <t>Studnia kablowa SKR-1 F900 kompletnie wyposażona (wsporniki, wieszaki etc.)</t>
  </si>
  <si>
    <t>3.1.6</t>
  </si>
  <si>
    <t>Studnia kablowa SK-1 D400 kompletnie wyposażona (wsporniki, wieszaki etc.)</t>
  </si>
  <si>
    <t>3.1.7</t>
  </si>
  <si>
    <r>
      <t xml:space="preserve">Rura osłonowa (RHDPEp) </t>
    </r>
    <r>
      <rPr>
        <sz val="9"/>
        <color rgb="FF000000"/>
        <rFont val="Arial"/>
        <family val="2"/>
      </rPr>
      <t>Ø</t>
    </r>
    <r>
      <rPr>
        <sz val="9"/>
        <color rgb="FF000000"/>
        <rFont val="Arial"/>
        <family val="2"/>
        <charset val="238"/>
      </rPr>
      <t>160; wytrzymałość na ściskanie min. N750; łączenie przez zgrzewanie doczołowe</t>
    </r>
  </si>
  <si>
    <t>3.1.8</t>
  </si>
  <si>
    <t>Rura osłonowa (RHDPEp) Ø110; wytrzymałość na ściskanie min. N750; łączenie przez zgrzewanie doczołowe</t>
  </si>
  <si>
    <t>3.1.9</t>
  </si>
  <si>
    <t>Przekładka dystansowa Ø160</t>
  </si>
  <si>
    <t>3.1.10</t>
  </si>
  <si>
    <t>Przekładka dystansowa Ø110</t>
  </si>
  <si>
    <t>3.1.11</t>
  </si>
  <si>
    <t>Zaślepka zewnętrzna Ø110</t>
  </si>
  <si>
    <t>3.1.12</t>
  </si>
  <si>
    <t>Zaślepka zewnętrzna Ø160</t>
  </si>
  <si>
    <t>3.1.13</t>
  </si>
  <si>
    <t>Przepusty kablowe Ø160 - szczelne przejścia do studni betonowych + dławica czopowa</t>
  </si>
  <si>
    <t>3.1.14</t>
  </si>
  <si>
    <t>Przepusty kablowe Ø110 - szczelne przejścia do studni betonowych + dławica czopowa</t>
  </si>
  <si>
    <t>3.1.15</t>
  </si>
  <si>
    <t xml:space="preserve">Folia kablowa czerwona </t>
  </si>
  <si>
    <t>3.1.16</t>
  </si>
  <si>
    <t>Folia kablowa niebieska</t>
  </si>
  <si>
    <t>3.1.17</t>
  </si>
  <si>
    <t xml:space="preserve">Przepust kablowy gazo-wodoszczelny HSI 150 z systemem prowadzenia i ochrony kabli </t>
  </si>
  <si>
    <t>3.1.18</t>
  </si>
  <si>
    <t>Bęben na kable / wieszak zapasu kabla w studni</t>
  </si>
  <si>
    <t>3.1.19</t>
  </si>
  <si>
    <t>Inne nie wymienione powyżej, a niezbędne do wykonania kompleksowej szczelnej kanalizacji kablowej (należy uwzględnić wszelkiego rodzaju prace i materiały zdaniem wykonawcy jako konieczne do należytego wykonania zamówienia)</t>
  </si>
  <si>
    <t>3.1.20</t>
  </si>
  <si>
    <t>3.1.21</t>
  </si>
  <si>
    <t>KANALIZACJA KABLOWA - PRZEBUDOWA SIECI PKP ENERGETYKA</t>
  </si>
  <si>
    <t>3.2.1</t>
  </si>
  <si>
    <t>3.2.2</t>
  </si>
  <si>
    <t>3.2.3</t>
  </si>
  <si>
    <t>3.2.4</t>
  </si>
  <si>
    <t>Studnia kablowa SKO-6 D400 kompletnie wyposażona (wsporniki, wieszaki etc.)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</si>
  <si>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</si>
  <si>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</si>
  <si>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</si>
  <si>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</si>
  <si>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</si>
  <si>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</si>
  <si>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</si>
  <si>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</si>
  <si>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 xml:space="preserve">Mufy kablowe </t>
  </si>
  <si>
    <t>3.2.13</t>
  </si>
  <si>
    <t xml:space="preserve">Kable elektroenergetyczne </t>
  </si>
  <si>
    <t>3.2.14</t>
  </si>
  <si>
    <t>Inne nie wymienione powyżej, a niezbędne do wykonania (należy uwzględnić wszelkiego rodzaju prace i materiały zdaniem wykonawcy jako konieczne do należytego wykonania zamówienia)</t>
  </si>
  <si>
    <t>KANALIZACJA KABLOWA - PRZEBUDOWA SIECI SN ENEA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</si>
  <si>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</si>
  <si>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</si>
  <si>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</si>
  <si>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</si>
  <si>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</si>
  <si>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</si>
  <si>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</si>
  <si>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</si>
  <si>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3.3.9</t>
  </si>
  <si>
    <t>3.3.10</t>
  </si>
  <si>
    <t>INSTALACJA OŚWIETLENIA ZEWNĘTRZNEGO</t>
  </si>
  <si>
    <t>3.4.1</t>
  </si>
  <si>
    <t>Maszt oświetleniowy 24m z wysięgnikiem 7m (M1-M9)</t>
  </si>
  <si>
    <t>3.4.2</t>
  </si>
  <si>
    <t>Maszt oświetleniowy 24m z wysięgnikiem 1,6m (M6.1; M10-M18)</t>
  </si>
  <si>
    <t>3.4.3</t>
  </si>
  <si>
    <t xml:space="preserve">Słup 11m z fundamentem </t>
  </si>
  <si>
    <t>3.4.4</t>
  </si>
  <si>
    <t>Fundament F275/75/50 500x500 z el. Śrub M39 h 2750 mm</t>
  </si>
  <si>
    <t>3.4.5</t>
  </si>
  <si>
    <t>Z1 - Oprawa Floodlight FL 11 maxi pro, PL61, 4000 K, DALI 2 1xLED 4000K | CRI &gt;= 70 1387.6 W / Siteco</t>
  </si>
  <si>
    <t>3.4.6</t>
  </si>
  <si>
    <t>Z2 - Oprawa Floodlight FL 11 maxi pro Remote, PL52, 4000 K, DALI 2 Floodlight FL 11 maxi pro Remote, PL52, 4000 K, DALI 2 / Siteco</t>
  </si>
  <si>
    <t>3.4.7</t>
  </si>
  <si>
    <t xml:space="preserve">Z3 - Oprawa typu belka - zadaszenie nad wjazdem </t>
  </si>
  <si>
    <t>3.4.8</t>
  </si>
  <si>
    <t>Z4 - Oprawa Streetlight SL 21 midi | ST1.0a 1xLED 4000K | CRI &gt;= 70 151.2 W</t>
  </si>
  <si>
    <t>3.4.9</t>
  </si>
  <si>
    <t>Z5 - Oprawa Streetlight SL 21 midi | PL52 1xLED 4000K | CRI &gt;= 70 98.3 W</t>
  </si>
  <si>
    <t>3.4.10</t>
  </si>
  <si>
    <t>Z6 - Oprawa Streetlight SL 21 midi | PL52 1xLED 4000K | CRI &gt;= 70 147 W</t>
  </si>
  <si>
    <t>3.4.11</t>
  </si>
  <si>
    <t>Z7 - Oprawa Monsun® 31 1xLED 4000K | CRI &gt;= 80 50 W</t>
  </si>
  <si>
    <t>3.4.12</t>
  </si>
  <si>
    <t xml:space="preserve">KABLE I PRZEWODY </t>
  </si>
  <si>
    <t>3.5.1</t>
  </si>
  <si>
    <t xml:space="preserve">YKXS 3x2,5 mm2 </t>
  </si>
  <si>
    <t>3.5.2</t>
  </si>
  <si>
    <t>YKXS 3x4 mm2</t>
  </si>
  <si>
    <t>3.5.3</t>
  </si>
  <si>
    <t>YKXS 3x6 mm2</t>
  </si>
  <si>
    <t>3.5.4</t>
  </si>
  <si>
    <t>YKXS 5x16 mm2</t>
  </si>
  <si>
    <t>3.5.5</t>
  </si>
  <si>
    <t>YKXS 5x25mm2 0,6/1kV</t>
  </si>
  <si>
    <t>3.5.6</t>
  </si>
  <si>
    <t>YKXS 5x50 mm2 0,6/0,1 kV</t>
  </si>
  <si>
    <t>3.5.7</t>
  </si>
  <si>
    <t>YKXS 5x95 mm2 0,6/0,1 kV</t>
  </si>
  <si>
    <t>3.5.8</t>
  </si>
  <si>
    <t xml:space="preserve">YKXS 1x120mm2 0,6/1kV </t>
  </si>
  <si>
    <t>3.5.9</t>
  </si>
  <si>
    <t xml:space="preserve">Kabel XRUHAKS 1x 120/50 mm2 12/20kV </t>
  </si>
  <si>
    <t>3.5.10</t>
  </si>
  <si>
    <t>3.5.11</t>
  </si>
  <si>
    <t xml:space="preserve">m </t>
  </si>
  <si>
    <t>3.5.12</t>
  </si>
  <si>
    <t>3.5.13</t>
  </si>
  <si>
    <t>YAKY 1x240</t>
  </si>
  <si>
    <t>3.5.14</t>
  </si>
  <si>
    <t>YAKY 1x120</t>
  </si>
  <si>
    <t>3.5.15</t>
  </si>
  <si>
    <t>HAKFta 1x70</t>
  </si>
  <si>
    <t>3.5.16</t>
  </si>
  <si>
    <t>YHAKXS 1x120/50</t>
  </si>
  <si>
    <t>3.5.17</t>
  </si>
  <si>
    <t>Mufa przelotowa jednożyłowa ze złączką śrubową do łączenia kabli jednożyłowych o izolacji z tworzyw sztucznych do 36kV CHMSV</t>
  </si>
  <si>
    <t>3.5.18</t>
  </si>
  <si>
    <t>Mufa EP4-5/120-240/Z - mufa 1kV 4x120-240mm2 + złączki</t>
  </si>
  <si>
    <t>3.5.19</t>
  </si>
  <si>
    <t>Mufa przelotowa jednożyłowa ze złączką śrubową do łączenia kabli jednożyłowych</t>
  </si>
  <si>
    <t xml:space="preserve">ROZDZIELNICE </t>
  </si>
  <si>
    <t>3.6.1</t>
  </si>
  <si>
    <t xml:space="preserve">RSN2 - zasilanie suwnic złącza liniowe z fundamentem </t>
  </si>
  <si>
    <t>3.6.2</t>
  </si>
  <si>
    <t>3.6.3</t>
  </si>
  <si>
    <t>RM - Rozdzielnica masztowa</t>
  </si>
  <si>
    <t>3.6.4</t>
  </si>
  <si>
    <t>ZKC - Zasilanie kontenerów chłodniczych</t>
  </si>
  <si>
    <t>3.6.5</t>
  </si>
  <si>
    <t>RO1 - Zasilanie wiaty smietnikowej / Rozdzielnica hermetyczna natynkowa 8modułowa IP65</t>
  </si>
  <si>
    <t>3.6.6</t>
  </si>
  <si>
    <t>RO2 - Zasilanie wiaty rowerowej / Rozdzielnica hermetyczna natynkowa 8modułowa IP65</t>
  </si>
  <si>
    <t>3.6.7</t>
  </si>
  <si>
    <t>ZeCT - Zasilanie elektryczne ciągników transportowych / Stacja ładowania 350kW</t>
  </si>
  <si>
    <t xml:space="preserve">szt. </t>
  </si>
  <si>
    <t>3.6.8</t>
  </si>
  <si>
    <t xml:space="preserve">ZeCar - ładowanie samochodów osobowych </t>
  </si>
  <si>
    <t>3.6.9</t>
  </si>
  <si>
    <t>REPS - Zasilanie pompowni KD</t>
  </si>
  <si>
    <t>3.6.10</t>
  </si>
  <si>
    <t>INSTALACJA ODGROMOWA, UZIEMIENIA I POŁĄCZEŃ WYRÓWNAWCZYCH</t>
  </si>
  <si>
    <t>3.7.1</t>
  </si>
  <si>
    <t xml:space="preserve">Szpilka uziemiająca miedziana 4.5m </t>
  </si>
  <si>
    <t>3.7.2</t>
  </si>
  <si>
    <t xml:space="preserve">Maszt odgromowy wysokonaoiciowy 2m 62.2 WVP </t>
  </si>
  <si>
    <t>3.7.3</t>
  </si>
  <si>
    <t xml:space="preserve">Przewód wysokonapięciowwy miedziany 75 cm </t>
  </si>
  <si>
    <t>3.7.4</t>
  </si>
  <si>
    <t xml:space="preserve">Bednarka FeZn 25x4 </t>
  </si>
  <si>
    <t>3.7.5</t>
  </si>
  <si>
    <t xml:space="preserve">Osłona termokurczliwa / rurka termokurczliwa elestyczna żółto-zielona </t>
  </si>
  <si>
    <t>3.7.6</t>
  </si>
  <si>
    <t>STACJA TRANSFORMATOROWA</t>
  </si>
  <si>
    <t>3.8.1</t>
  </si>
  <si>
    <t xml:space="preserve">Stacja kontenerowa MRw-bpp 15_1600 -5 </t>
  </si>
  <si>
    <t>3.8.2</t>
  </si>
  <si>
    <t>3.8.3</t>
  </si>
  <si>
    <t>4.</t>
  </si>
  <si>
    <t>ZAGOSPODAROWANIE TERENU: BRANŻA TELETECHNICZNA</t>
  </si>
  <si>
    <t>4.1</t>
  </si>
  <si>
    <t>KANALIZACJA TELETECHNICZNA</t>
  </si>
  <si>
    <t>4.1.1</t>
  </si>
  <si>
    <t>4.1.2</t>
  </si>
  <si>
    <t>Rura osłonowa kabla optycznego OPTO czarna HDPE 40X3,7</t>
  </si>
  <si>
    <t>4.1.3</t>
  </si>
  <si>
    <t>4.1.4</t>
  </si>
  <si>
    <t>4.1.5</t>
  </si>
  <si>
    <t xml:space="preserve">OKABLOWANIE STRUKTURALNE </t>
  </si>
  <si>
    <t>4.2.1</t>
  </si>
  <si>
    <t xml:space="preserve">Kabel światłowodowy 96 włókien SM 9/125 A-DQ(ZN)2Y G.657.A1 zewnętrzny </t>
  </si>
  <si>
    <t>4.2.2</t>
  </si>
  <si>
    <t xml:space="preserve">Patchcord światłowodowy FO SM SC/APC-SC/APC simplex 9/125 G.657A1 10m </t>
  </si>
  <si>
    <t>4.2.3</t>
  </si>
  <si>
    <t>Patchcord światłowodowy FO SM SC-SC duplex 9/125 10m</t>
  </si>
  <si>
    <t>4.2.4</t>
  </si>
  <si>
    <t>Kaseta światłowodowa FO z pokrywą i uchwytami na 12 spawów</t>
  </si>
  <si>
    <t>4.2.5</t>
  </si>
  <si>
    <t>Osłonki spawów / Rurki termokurczliwe</t>
  </si>
  <si>
    <t>4.2.6</t>
  </si>
  <si>
    <t>Mufa przełącznica światłowodowa podwieszana FO na 16 adapterów SC simplex 4:16 ( 4 wejścia, 16 wyjść ) z tackami ( 96 spawów ) + dławiki czarny IP67 GFP-16C</t>
  </si>
  <si>
    <t>4.2.7</t>
  </si>
  <si>
    <t>Mufa światłowodowa, płaska 24 spawy (2x12) przelotowa IP68 NEKU</t>
  </si>
  <si>
    <t>4.2.8</t>
  </si>
  <si>
    <t>Kabel optyczny HDMI 2.1 8K OM3</t>
  </si>
  <si>
    <t>4.2.9</t>
  </si>
  <si>
    <t>Konwerter optyczny FO (Port SFP MM/SM LC Gigabit) &lt;-&gt; Ethernet (Port RJ45 GE 1000Mb/s) aktywny 0,55/10km TP-Link MC220L</t>
  </si>
  <si>
    <t>4.2.10</t>
  </si>
  <si>
    <t>Konwerter optyczny FO (Port SM SC/UPC duplex) &lt;-&gt; Ethernet (Port RJ45 GE 1000Mb/s) aktywny 15km TP-Link MC210CS</t>
  </si>
  <si>
    <t>4.2.11</t>
  </si>
  <si>
    <t xml:space="preserve">Szafka słupek FTTx, zewnętrzna RSZ-125/18/6-15J </t>
  </si>
  <si>
    <t>wspólny dla CCTV i WiFi</t>
  </si>
  <si>
    <t>4.2.12</t>
  </si>
  <si>
    <t>Switch POE przemysłowy 8 portowy</t>
  </si>
  <si>
    <t>4.2.13</t>
  </si>
  <si>
    <t>4.3</t>
  </si>
  <si>
    <t>SIEĆ BEZPRZEWODOWA WiFi</t>
  </si>
  <si>
    <t>4.3.1</t>
  </si>
  <si>
    <t>Acces point r=200m / Access Point TP‑LINK CPE510 (300 Mb/s ‑ 802.11n, 54 Mb/s ‑ 802.11a)</t>
  </si>
  <si>
    <t>4.3.2</t>
  </si>
  <si>
    <t>Kabel zewnętrzny żelowany FTPw kat.7 S/FTP 4x2x0,57</t>
  </si>
  <si>
    <t>4.3.3</t>
  </si>
  <si>
    <t>4.4</t>
  </si>
  <si>
    <t>TELEWIZJA DOZOROWA (CCTV)</t>
  </si>
  <si>
    <t>4.4.1</t>
  </si>
  <si>
    <t>4.4.2</t>
  </si>
  <si>
    <t>Kamera zewnętrzna fisheye montaż h=23.5m</t>
  </si>
  <si>
    <t>4.4.3</t>
  </si>
  <si>
    <r>
      <t>Kamera zewnętrzna 360</t>
    </r>
    <r>
      <rPr>
        <sz val="9"/>
        <color rgb="FF000000"/>
        <rFont val="Arial"/>
        <family val="2"/>
      </rPr>
      <t>°</t>
    </r>
    <r>
      <rPr>
        <sz val="9"/>
        <color rgb="FF000000"/>
        <rFont val="Arial"/>
        <family val="2"/>
        <charset val="238"/>
      </rPr>
      <t xml:space="preserve"> szybkoobrotowa 8.3MPX, 4K, zoom optyczny x40, zoom cyfrowy x16, przepustowość 1Gb/s, zasięg oświetlacza IR 500m, gwarancja 5lat</t>
    </r>
  </si>
  <si>
    <t>4.4.4</t>
  </si>
  <si>
    <t>Kamera zewnętrzna stałopozycyjna IR 60m, 4K, IK10, IP67, zasilanie PoE, 5lat gwarancji</t>
  </si>
  <si>
    <t>4.4.5</t>
  </si>
  <si>
    <t>BRANŻA DROGOWA</t>
  </si>
  <si>
    <t>5.1</t>
  </si>
  <si>
    <t>Wymiana słabonośnego gruntu pod układ drogowy. Utylizacja materiału powstałego z wykopu. Do wymiany gruntu należy zastosować piasek średni.</t>
  </si>
  <si>
    <t>5.2</t>
  </si>
  <si>
    <t>Wymagany wtórny moduł odkształcenia na gruncie rodzimym E2=80MPa. Wzmocnienie podłoża zgodne z Projektem Geotechnicznym</t>
  </si>
  <si>
    <t>5.3</t>
  </si>
  <si>
    <t>5.4</t>
  </si>
  <si>
    <t>Wykonanie wykopów  wraz z wywozem nadmiaru gruntu. Wykonawca zutulizuje materiał powstały z wykopu.</t>
  </si>
  <si>
    <t>5.5</t>
  </si>
  <si>
    <t>Wykonanie nasypów z piasku średniego.</t>
  </si>
  <si>
    <t>5.6</t>
  </si>
  <si>
    <t>Profilowanie i zagęszczenia podłoża</t>
  </si>
  <si>
    <t>5.7</t>
  </si>
  <si>
    <t>Nawierzchnia z kostki betonowej gr 10 cm na podsypce piaskowej 1:4 gr 4 cm</t>
  </si>
  <si>
    <t>5.8</t>
  </si>
  <si>
    <t>Nawierzchnia z kostki betonowej gr 10 cm na podsypce piaskowej 1:4 gr 5 cm</t>
  </si>
  <si>
    <t>5.9</t>
  </si>
  <si>
    <t>Ułożenie nawierzchni chodnika z kostki betonowej gr 6cm na podsypce cem-piaskoweg gr 3 cm</t>
  </si>
  <si>
    <t>5.10</t>
  </si>
  <si>
    <t xml:space="preserve">Nawierzchnia betonowa C30/37 o zbrojeniu ciągłym dyblowana i kotwiona gr 23cm. Stal min, B500. Zbrojenie ciągłe z prętów fi 12 co 25 cm pręty poprzeczne i podłużne. Dyble fi 25 długości  50 cm o rozstawie 25 cm i kotwy fi 20 długości 80 cm o rozstawie 100 cm </t>
  </si>
  <si>
    <t>5.11</t>
  </si>
  <si>
    <t>Nawierzchnia z ekokraty na podsypce piaskowej gr 5 cm</t>
  </si>
  <si>
    <t>5.12</t>
  </si>
  <si>
    <t>Warstwa poślizgowa folia PE (2 warstwy)</t>
  </si>
  <si>
    <t>5.13</t>
  </si>
  <si>
    <t>Warstwa podbudowy zasadniczej z mieszanki związanej cementem C5/6 gr. 20 cm</t>
  </si>
  <si>
    <t>5.14</t>
  </si>
  <si>
    <t>Warstwa podbudowy zasadniczej z mieszanki związanej cementem C5/6 gr. 25 cm</t>
  </si>
  <si>
    <t>5.15</t>
  </si>
  <si>
    <t>Warstwa podbudowy zasadniczej z mieszanki związanej cementem C8/10 gr. 25 cm</t>
  </si>
  <si>
    <t>5.16</t>
  </si>
  <si>
    <t>Warstwa podbudowy zasadniczej z kruszywa łamanego C90/3 0/31.5 gr. 15cm</t>
  </si>
  <si>
    <t>5.17</t>
  </si>
  <si>
    <t>Warstwa podbudowy pomocniczej z mieszanki związanej cementem C1.5/2 gr. 30 cm</t>
  </si>
  <si>
    <t>5.18</t>
  </si>
  <si>
    <t>Warstwa podbudowy pomocniczej z mieszanki związanej cementem C3/4 gr. 35 cm</t>
  </si>
  <si>
    <t>5.19</t>
  </si>
  <si>
    <t>Warstwa podbudowy pomocniczej z mieszanki związanej cementem C3/4 gr. 40 cm</t>
  </si>
  <si>
    <t>5.20</t>
  </si>
  <si>
    <t>Płyta podtorowa z betonu C30/37, stopień wodoszczelności W8, mrozoodporność F150, nasiąkliwośc do 4%, zbrojona gr 28cm</t>
  </si>
  <si>
    <t>5.21</t>
  </si>
  <si>
    <t>Krawężniki betonowe uliczne (20x30x100 cm) na ławie z oporem z betonu C12/15 na podsypce cem.-piask. 1:4 gr. 5 cm</t>
  </si>
  <si>
    <t>5.22</t>
  </si>
  <si>
    <t>Opornik betonowe (20x30x100 cm) na ławie z oporem z betonu C12/15 na podsypce cem.-piask. 1:4 gr. 5 cm</t>
  </si>
  <si>
    <t>5.23</t>
  </si>
  <si>
    <t>Ułożenia obrzeża betonowego 8x30x100cm na ławie z betonu C12/15</t>
  </si>
  <si>
    <t>5.24</t>
  </si>
  <si>
    <t>Opaska z kruszywa 0/3.5 szer. 100cm gr. 20cm</t>
  </si>
  <si>
    <t>5.25</t>
  </si>
  <si>
    <t>Warstwa humusu z obsianiem trawą gr 10cm</t>
  </si>
  <si>
    <t>wraz z pielęgnacją</t>
  </si>
  <si>
    <t>5.26</t>
  </si>
  <si>
    <t>Wykonanie ławy fundamentowej pod gabiony</t>
  </si>
  <si>
    <t>5.27</t>
  </si>
  <si>
    <t>Zasypka gabionów o wymiarach 100 x 100 x 100 cm, rozmiar oczka 10 x 5 cm</t>
  </si>
  <si>
    <t>5.28</t>
  </si>
  <si>
    <t>ścianki typu L wysokości 80 cm</t>
  </si>
  <si>
    <t>5.29</t>
  </si>
  <si>
    <t>Bariery drogowe betonowe U-14b długości 2m</t>
  </si>
  <si>
    <t>6.</t>
  </si>
  <si>
    <t>BRANŻA TOROWA WRAZ Z ODWODNIENIEM</t>
  </si>
  <si>
    <t>6.1</t>
  </si>
  <si>
    <t>Rozbiórki nawierzchni</t>
  </si>
  <si>
    <t>6.1.1</t>
  </si>
  <si>
    <t>Demontaż toru z szyn S49 na podkładach drewnianych z rozbiórką na części składowe, segregacją i klasyfikacją materiału rozbiórkowego, załadunkiem i wyładunkiem na i z środków transportu oraz odwozem na miejsce składowania</t>
  </si>
  <si>
    <t>km</t>
  </si>
  <si>
    <t>6.1.2</t>
  </si>
  <si>
    <t>Demontaż toru z szyn S49 na podkładach betonowych z rozbiórką na części składowe, segregacją i klasyfikacją materiału rozbiórkowego, załadunkiem i wyładunkiem na i z środków transportu oraz odwozem na miejsce składowania</t>
  </si>
  <si>
    <t>6.2</t>
  </si>
  <si>
    <t>Roboty ziemne</t>
  </si>
  <si>
    <t>6.2.1</t>
  </si>
  <si>
    <t>Wykopy wykonywane mechanicznie z załadunkiem urobku na samochody samowyładowcze z odwiezieniem na odkład oraz z zagospodarowaniem na odkładzie</t>
  </si>
  <si>
    <r>
      <t>m</t>
    </r>
    <r>
      <rPr>
        <vertAlign val="superscript"/>
        <sz val="9"/>
        <rFont val="Arial"/>
        <family val="2"/>
        <charset val="238"/>
      </rPr>
      <t>3</t>
    </r>
  </si>
  <si>
    <t>6.2.2</t>
  </si>
  <si>
    <t>Plantowanie korony nasypu podtorza i podłoża (profilowanie i zagęszczanie podłoża wykonywane mechanicznie pod warstwy konstrukcyjne nawierzchni)</t>
  </si>
  <si>
    <r>
      <t>m</t>
    </r>
    <r>
      <rPr>
        <vertAlign val="superscript"/>
        <sz val="9"/>
        <rFont val="Arial"/>
        <family val="2"/>
        <charset val="238"/>
      </rPr>
      <t>2</t>
    </r>
  </si>
  <si>
    <t>6.2.3</t>
  </si>
  <si>
    <t>Mechaniczne lub ręczne wykonanie nasypów z gruntu nowego wraz zagęszczeniem</t>
  </si>
  <si>
    <t>6.3</t>
  </si>
  <si>
    <t>Wzmocnienie podtorza</t>
  </si>
  <si>
    <t>6.3.1</t>
  </si>
  <si>
    <t>Ułożenie na koronie torowiska geowłókniny separacyjnej.</t>
  </si>
  <si>
    <r>
      <t>m</t>
    </r>
    <r>
      <rPr>
        <vertAlign val="superscript"/>
        <sz val="9"/>
        <color rgb="FF000000"/>
        <rFont val="Arial"/>
        <family val="2"/>
        <charset val="238"/>
      </rPr>
      <t>2</t>
    </r>
  </si>
  <si>
    <t>6.3.2</t>
  </si>
  <si>
    <t>Wykonanie warstwy ochronnej z niesortu kamiennego z zakupem i dowozem materiału. Warstwa wykonywana mechanicznie z zagęszczeniem.</t>
  </si>
  <si>
    <t>6.4</t>
  </si>
  <si>
    <t>Budowa nawierzchni torowej</t>
  </si>
  <si>
    <t>6.4.1</t>
  </si>
  <si>
    <t>Mechaniczne wykonanie zagęszczonej sub-warstwy z tłucznia na gotowym podtorzu, z zakupem i dowozem materiału na miejsce wbudowania</t>
  </si>
  <si>
    <t>6.4.2</t>
  </si>
  <si>
    <t>Montaż toru klasycznego z szyny 49E1 na podkładach strunobetonowych PS-83 w rozstawie 0,6m, przytwierdzenie szyn typu SB</t>
  </si>
  <si>
    <t>6.4.3</t>
  </si>
  <si>
    <t>Montaż toru klasycznego z szyny 49E1 na podkładach lub podrozjazdnicach drewnianych, przytwierdzenie szyn typu Skl</t>
  </si>
  <si>
    <t>6.4.4</t>
  </si>
  <si>
    <t>Montaż nawierzchni stalowej z szyny 49E1 na płycie żelbetowej przy pomocy kotew ᶲ22 w rozstawie 0,6m, przytwierdzenie szyn klasyczne typu "K" wraz z przystawką szynową mocowaną do szyny na śruby Src-2a przy pomocy łubków; wykonanie podlewki pod podkładki żebrowe i stopki szyn; wykonanie otworów w płycie żelbetowej pod kotwy (wiercenie techniką diamentową); wklejenie kotew montażowych do płyty żelbetowej i uszczelnienie masą twardoplastyczną przestrzeni przy główce szyny i przystawce wraz z uprzednim zagruntowaniem nawierzchni (bez kosztów płyty)</t>
  </si>
  <si>
    <t>6.4.5</t>
  </si>
  <si>
    <t>Montaż rozjazdu podwójnego typu 49E1-1:9-190 na podrozjazdnicach drewnianych</t>
  </si>
  <si>
    <t>kpl.</t>
  </si>
  <si>
    <t>6.4.6</t>
  </si>
  <si>
    <t>Montaż rozjazdów zwyczajnego typu 49E1-1:7,5-190 na podrozjazdnicach drewnianych</t>
  </si>
  <si>
    <t>6.4.7</t>
  </si>
  <si>
    <t>Balastowanie torów z uzupełnieniem tłucznia do wielkości normatywnej przy użyciu zespołu maszyn, z wyregulowaniem toru w planie i w profilu oraz oprofilowaniem podsypki</t>
  </si>
  <si>
    <t>6.4.8</t>
  </si>
  <si>
    <t>Balastowanie rozjazdów z uzupełnieniem tłucznia do wielkości normatywnej przy użyciu zespołu maszyn, z wyregulowaniem toru w planie i w profilu oraz oprofilowaniem podsypki</t>
  </si>
  <si>
    <t>6.4.9</t>
  </si>
  <si>
    <t>Wypełnienie międzytorzy tłuczniem</t>
  </si>
  <si>
    <r>
      <rPr>
        <sz val="8"/>
        <rFont val="Arial"/>
        <family val="2"/>
        <charset val="238"/>
      </rPr>
      <t>m</t>
    </r>
    <r>
      <rPr>
        <vertAlign val="superscript"/>
        <sz val="8"/>
        <rFont val="Arial"/>
        <family val="2"/>
        <charset val="238"/>
      </rPr>
      <t>3</t>
    </r>
  </si>
  <si>
    <t>6.4.10</t>
  </si>
  <si>
    <t>Zabudowa kozłów samohamownych</t>
  </si>
  <si>
    <t>6.5</t>
  </si>
  <si>
    <t>Odwodnienie torów</t>
  </si>
  <si>
    <t>6.5.1</t>
  </si>
  <si>
    <t xml:space="preserve">Montaż drenaż z rur Φ160mm PP-SN8 w obsypce filtracyjnej z geowłókniną filtracyjną wraz z robotami zmienymi </t>
  </si>
  <si>
    <t>6.5.2</t>
  </si>
  <si>
    <t>Montaż rura gładkościennej litej Φ200 PP-SN8 wraz z robotami ziemnymi</t>
  </si>
  <si>
    <t>6.5.3</t>
  </si>
  <si>
    <t>Montaż rury ochronnej Φ355 PE100 SDR11 wraz z robotami zmienymi</t>
  </si>
  <si>
    <t>6.5.4</t>
  </si>
  <si>
    <t>Montaż studni tworzywowych Φ630mm przykrytej pokrywą betonową wraz z robotami ziemnymi</t>
  </si>
  <si>
    <t>6.5.5</t>
  </si>
  <si>
    <t>Montaż studni tworzywowych Φ400mm przykrytej pokrywą betonową wraz z robotami ziemnymi</t>
  </si>
  <si>
    <t>7.</t>
  </si>
  <si>
    <t>BRANŻA KONSTRUKCYJNA</t>
  </si>
  <si>
    <t>7.1</t>
  </si>
  <si>
    <t>Płyta terminala</t>
  </si>
  <si>
    <t>7.1.1</t>
  </si>
  <si>
    <t>Wykop - grunt do wywiezienia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</si>
  <si>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</si>
  <si>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7.1.2</t>
  </si>
  <si>
    <t>Wykop - grunt do sfałdowania i ponownego wbudowania</t>
  </si>
  <si>
    <t>7.1.3</t>
  </si>
  <si>
    <t>Wykop dla zbiornika naziemnego</t>
  </si>
  <si>
    <t>7.1.4</t>
  </si>
  <si>
    <t>Zasyp - grunty mineralne (piaski, piaski ze żwirem, Cu&gt;5 bez frakcji drobnej)</t>
  </si>
  <si>
    <t>7.1.5</t>
  </si>
  <si>
    <t>Impulsowe zagęszczanie podłoża (RIC) wraz z uzupełnieniem powstałych kraterów materiałem piaszczystym lub gruboziarnistym - jednokrotne przejście RIC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</si>
  <si>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</si>
  <si>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7.1.6</t>
  </si>
  <si>
    <t>Impulsowe zagęszczanie podłoża (RIC) wraz z uzupełnieniem powstałych kraterów materiałem piaszczystym lub gruboziarnistym - dwukrotne przejście RIC</t>
  </si>
  <si>
    <t>7.1.7</t>
  </si>
  <si>
    <t>Kolumny podatne (np. DSM) o średnicy 600mm i długości 8m
Rozwiązanie alternatywne: Impulsowe zagęszczanie podłoża (RIC) wraz z uzupełnieniem powstałych kraterów materiałem piaszczystym lub gruboziarnistym - dwukrotne przejście RIC - pow. 3230m2</t>
  </si>
  <si>
    <t>7.1.8</t>
  </si>
  <si>
    <t>Powierzchniowe zagęszczanie walcem wibracyjnym do Ev2 &gt; 80MPa i Is &gt; 0,98</t>
  </si>
  <si>
    <t>7.1.9</t>
  </si>
  <si>
    <t>Stabilizacja cementem (Rm = 2,5MPa) warstwy ok. 30cm istniejących gruntów do Ev2&gt;120 MPa</t>
  </si>
  <si>
    <t>7.1.10</t>
  </si>
  <si>
    <t>Podbudowa płyty - piasek stabilizowany cementem z dowozu o Rm = 5,0MPa warstwa ok. 20 cm, 
Ev2 &gt; 180MPa, Io &lt; 2,2</t>
  </si>
  <si>
    <t>7.1.11</t>
  </si>
  <si>
    <t>Folia PE ( 2 warstwy)</t>
  </si>
  <si>
    <t>7.1.12</t>
  </si>
  <si>
    <t>7.1.13</t>
  </si>
  <si>
    <t>Dylatacje płyty (pole 9mx9m), dyblowane, wypełnienie elastyczne</t>
  </si>
  <si>
    <t>7.1.14</t>
  </si>
  <si>
    <t>Monitoring drgań</t>
  </si>
  <si>
    <t>7.1.15</t>
  </si>
  <si>
    <t>Monitoring geodezyjny</t>
  </si>
  <si>
    <t>7.1.16</t>
  </si>
  <si>
    <t xml:space="preserve">Monitoring inklinometryczny </t>
  </si>
  <si>
    <t>7.1.17</t>
  </si>
  <si>
    <t>7.2</t>
  </si>
  <si>
    <t>Ekrany akustyczne - posadowienie</t>
  </si>
  <si>
    <t>7.2.1</t>
  </si>
  <si>
    <t>Pale CFA, fi 500 mm, długość 7,0 m, sztuk 130</t>
  </si>
  <si>
    <t>mb.</t>
  </si>
  <si>
    <t>7.3</t>
  </si>
  <si>
    <t>Schody do zbiornika retencyjnego</t>
  </si>
  <si>
    <t>7.3.1</t>
  </si>
  <si>
    <t>fundamenty pod schody do zbiornika retencyjnego, beton C25/30</t>
  </si>
  <si>
    <t>7.3.2</t>
  </si>
  <si>
    <t>prefabrykowane schody betonowe do zbiornika, beton C25/30</t>
  </si>
  <si>
    <t>B01 - BUDYNEK BIUROWO-SOCJALNY</t>
  </si>
  <si>
    <t xml:space="preserve">B01- BUDYNEK BIUROWO-SOCJALNY </t>
  </si>
  <si>
    <t>1.</t>
  </si>
  <si>
    <t>ARCHITEKTURA</t>
  </si>
  <si>
    <t>Elewacje - roboty zewnętrzne</t>
  </si>
  <si>
    <t>1.1.1</t>
  </si>
  <si>
    <t xml:space="preserve">Izolacja przeciwwilgociowa pionowa podwalin i ścian fundamentoweych - folia kubełkowa 8mm </t>
  </si>
  <si>
    <t>1.1.2</t>
  </si>
  <si>
    <t xml:space="preserve">Ocieplenie podwalin i ścian fundamentowych - płyty XPS 20cm </t>
  </si>
  <si>
    <t>1.1.3</t>
  </si>
  <si>
    <t>Tynk mozaikowy na siatce, kolor RAL 7016</t>
  </si>
  <si>
    <t>1.1.4</t>
  </si>
  <si>
    <t>Typ Sz1: Tynk gipsowy malowany wg. wykończenia pomieszczeń, ściana żelbetowa 240mm + pustka powietrzna 65mm+ panel elewacyjny z wypełnieniem wełną mineralną 200m (ściana żelbetowa wliczona w części konstrukcyjnej)</t>
  </si>
  <si>
    <t>1.1.5</t>
  </si>
  <si>
    <t>Typ Sz1: Tynk gipsowy malowany wg. wykończenia pomieszczeń, ściana z bloczków silikatowych drążonych 240mm + pustka powietrzna 65mm+ panel elewacyjny z wypełnieniem wełną mineralną 200m (ściana murowana wliczona w części konstrukcyjnej)</t>
  </si>
  <si>
    <t>1.1.6</t>
  </si>
  <si>
    <t>Typ Sz2: Attyka - Płyta z wełny mineralnej gr. 80mm, ściana z bloczków silikatowych drążonych 180mm + pustka powietrzna 65mm+ panel elewacyjny z wypełnieniem wełną mineralną 200m (ściana murowana wliczona w części konstrukcyjnej)</t>
  </si>
  <si>
    <t>Drzwi i bramy zewnętrzne</t>
  </si>
  <si>
    <t>1.2.1</t>
  </si>
  <si>
    <t>Typ Dz1: 1470x2900mm (1200x2100) Drzwi aluminiowe półtora skrzydłowe przeszklone, z naświetlem, skrzydło główne 900mm w świetle przejścia, Umax=0,9 W/m2K, g=0,35, szklenie bezpieczne antywłamaniowe P2, RAL 7016, samozamykacz, dodatkowy zamek, wkładka kontroli dostępu, oznakowanie szyby - wyklejenie folią</t>
  </si>
  <si>
    <t>szt/pc</t>
  </si>
  <si>
    <t>1.2.2</t>
  </si>
  <si>
    <t>Typ Dz2: 1470x2235mm (1200x2100) Drzwi aluminiowe półtora skrzydłowe przeszklone, skrzydło główne 900mm w świetle przejścia, system antypaniczny, Umax=0,9 W/m2K, g=0,35, szklenie bezpieczne antywłamaniowe P2, RAL 7016, samozamykacz z blokadą otwarcia, dodatkowy zamek, wkładka kontroli dostepu, , oznakowanie szyby - wyklejenie folią</t>
  </si>
  <si>
    <t>1.2.3</t>
  </si>
  <si>
    <t>Typ Dz3: 1118x2900mm (900x2100) Drzwi aluminiowe jednoskrzydłowe przeszklone, z naświetlem, skrzydło główne 900mm w świetle przejścia, Umax=0,9 W/m2K, g=0,35, szklenie bezpieczne antywłamaniowe P2, RAL 7016, samozamykacz, dodatkowy zamek, wkładka kontroli dostępu, , oznakowanie szyby - wyklejenie folią</t>
  </si>
  <si>
    <t>1.2.4</t>
  </si>
  <si>
    <t>Typ Dz4 1100x2900mm (1000x2100) Drzwi aluminiowe jednoskrzydłowe pełne, Umax=0,9 W/m2K, RAL 7016, samozamykacz, dodatkowy zamek, wkładka kontroli dostępu, , oznakowanie szyby - wyklejenie folią</t>
  </si>
  <si>
    <t>Okna zewnętrzne</t>
  </si>
  <si>
    <t>1.3.1</t>
  </si>
  <si>
    <t>Typ Oz1: Zestaw aluminiowo-szklany, uchylno - rozwieralny, Umax=0,9W/m2K, szyba z powłoka refleksyjną g=0,35, rama RAL 7016</t>
  </si>
  <si>
    <t>1.3.2</t>
  </si>
  <si>
    <t>Typ Oz2:Zestaw aluminiowo-szklany, uchylno - rozwieralny, Umax=0,9W/m2K, szyba z powłoka refleksyjną g=0,35, rama RAL 7016</t>
  </si>
  <si>
    <t>1.3.3</t>
  </si>
  <si>
    <t>Typ Oz4:Zestaw aluminiowo-szklany, uchylno - rozwieralny, Umax=0,9W/m2K, szyba z powłoka refleksyjną g=0,35, rama RAL 7016</t>
  </si>
  <si>
    <t>1.3.4</t>
  </si>
  <si>
    <t>1.3.5</t>
  </si>
  <si>
    <t>1.3.6</t>
  </si>
  <si>
    <t>1.3.7</t>
  </si>
  <si>
    <t>Typ Zs1:Zestaw aluminiowo-szklany z okienkiem podawczym w części dolnej, Umax=0,9W/m2K, szyba z powłoka refleksyjną g=0,35, rama RAL 7016, okienko podawcze   L-2 szt. P- 2szt.</t>
  </si>
  <si>
    <t>1.3.8</t>
  </si>
  <si>
    <t>Typ Zs2:Zestaw aluminiowo-szklany, Umax=0,9W/m2K, szyba z powłoka refleksyjną g=0,35, rama RAL 7016</t>
  </si>
  <si>
    <t>1.3.9</t>
  </si>
  <si>
    <t>Typ Zs3:Zestaw aluminiowo-szklanyj, Umax=0,9W/m2K, szyba z powłoka refleksyjną g=0,35, rama RAL 7016</t>
  </si>
  <si>
    <t>1.3.10</t>
  </si>
  <si>
    <t>Obróbki otworów okiennych i drzwiowych</t>
  </si>
  <si>
    <t>Dach</t>
  </si>
  <si>
    <t>1.4.1</t>
  </si>
  <si>
    <t>Typ D-1: Ocieplenie dachu: paroizolacja,  wełna mineralna 20 cm supertwarda, warstwy spadkowe wełny twardej 30-5cm, warstwa wierzchnia wełna mineralna supertwarda 5cm  wykończeniem membraną PCV wywiniętą na attyki, kolor membrany jasnoszary</t>
  </si>
  <si>
    <t>1.4.2</t>
  </si>
  <si>
    <t>Ścieżka serwisowa szer 80cm - membrana PCV wzmocniona, wklejana, kolor ciemnoszary</t>
  </si>
  <si>
    <t>1.4.3</t>
  </si>
  <si>
    <t>Obróbka blacharska attyki gr.0,7mm, powlekana, RAL 7011, d=0,9m</t>
  </si>
  <si>
    <t>mb/lm</t>
  </si>
  <si>
    <t>1.4.4</t>
  </si>
  <si>
    <t>Dachowy system asekuracji linowej
Mocowanie do żelbetu dedykowany do dachów wykończonych membraną PVC
Komplet wg rys. dachu.
- linka asekuracyjna 49 mb
- zaczep końcowy   2szt.
- zaczep narożny   4szt.
- zaczep pośredni   16szt.
- zaczep punktowy   1 szt.</t>
  </si>
  <si>
    <t>1.4.5</t>
  </si>
  <si>
    <t>Obróbki z uszczelnieniem podstaw przejść instalacyjnych, urządzeń dachowych</t>
  </si>
  <si>
    <t>1.4.6</t>
  </si>
  <si>
    <t xml:space="preserve">Obróbka blacharska przelewów awaryjnych w attyce gr.0,7mm, powlekana, RAL 7011, </t>
  </si>
  <si>
    <t>Wykończenie wewnętrzne</t>
  </si>
  <si>
    <t>1.5.1</t>
  </si>
  <si>
    <t>Posadzki na gruncie</t>
  </si>
  <si>
    <t>1.5.1.1</t>
  </si>
  <si>
    <t>Typ PG-1: Podłoga na gruncie z wykończeniem gresem</t>
  </si>
  <si>
    <t>1.5.1.2</t>
  </si>
  <si>
    <t>Typ PG-2.1: Podłoga na gruncie z wykończeniem wykładziną antystatyczną</t>
  </si>
  <si>
    <t>1.5.1.3</t>
  </si>
  <si>
    <t>Typ P-1: Podłoga kondygnacji z wykończeniem gresem</t>
  </si>
  <si>
    <t>1.5.2</t>
  </si>
  <si>
    <t>Ściany wewnętrzne</t>
  </si>
  <si>
    <t>1.5.2.1</t>
  </si>
  <si>
    <t>Typ Sw1: Tynk gipsowy na ścianie żelbetowej, malowanie farbą akrylową</t>
  </si>
  <si>
    <t>1.5.2.2</t>
  </si>
  <si>
    <t xml:space="preserve">Typ Sw2: Ściana z bloczków sylikatowych gr. 24cm +  obustronny tynk cementowo-wapienny malowany farbą akrylową </t>
  </si>
  <si>
    <t>1.5.2.3</t>
  </si>
  <si>
    <t>Typ Sw3: Ściana z bloczków silikatowych gr. 24cm + dwustronny tynk cementowo-wapienny malowany farbą akrylową , odporność ogniowa Ei60</t>
  </si>
  <si>
    <t>1.5.2.4</t>
  </si>
  <si>
    <t xml:space="preserve">Typ Sw4: Ściana z bloczków silikatowych gr. 15cm + dwustronny tynk cementowo-wapienny malowany farbą akrylową </t>
  </si>
  <si>
    <t>1.5.2.5</t>
  </si>
  <si>
    <t xml:space="preserve">Typ Sw5: Ściana z bloczków silikatowych gr. 6cm + dwustronny tynk cementowo-wapienny malowany farbą akrylową </t>
  </si>
  <si>
    <t>1.5.2.6</t>
  </si>
  <si>
    <t xml:space="preserve">Typ Sw6: Ściana systemowa z płyt HPL </t>
  </si>
  <si>
    <t>1.5.2.7</t>
  </si>
  <si>
    <t>Typ Sw7: Ściana systemowa instalacyjna z płyt GK gr. 10cm na ruszcie stalowym 75mm z wypełnieniem W.M. - poszycie jednostronne podwójne.  malowanie farba akrylową</t>
  </si>
  <si>
    <t>1.5.2.8</t>
  </si>
  <si>
    <t>Typ W1: Malowanie farbą akrylową</t>
  </si>
  <si>
    <t>1.5.2.9</t>
  </si>
  <si>
    <t>Typ W2: Płytki ceramiczna 20x20cm pom. socjalne i sanitarne</t>
  </si>
  <si>
    <t>1.5.3</t>
  </si>
  <si>
    <t>Drzwi i bramy wewnętrzne</t>
  </si>
  <si>
    <t>1.5.3.1</t>
  </si>
  <si>
    <t>Typ Ds1: 900x2150mm (800x2100) Drzwi wewnętrzne w systemie ścianek sanitarnych HPL, jednoskrzydłowe, RAL 7016</t>
  </si>
  <si>
    <t>1.5.3.2</t>
  </si>
  <si>
    <t>Typ Dw1: 900x2150mm (800x2100) Drzwi drewniane płycinowe wewnętrzne jednoskrzydłowe z otworami wentylacyjnymi, RAL 7016</t>
  </si>
  <si>
    <t>1.5.3.3</t>
  </si>
  <si>
    <t>Typ Dw2: 1000x2150mm (900x2100) Drzwi aluminiowe jednoskrzyfłowe pełne RAL 7016</t>
  </si>
  <si>
    <t>1.5.3.4</t>
  </si>
  <si>
    <t>Typ Dw3: 1100x2200mm (900x2100) Drzwi aluminiowe jedno skrzydłowe przeszklone, szkło bezpieczne antywłamaniowe P2, z naświetle, RAL 7016, samozamykacz, dodatkowy zamek, oznakowanie szyby - wyklejenie folią</t>
  </si>
  <si>
    <t>1.5.3.5</t>
  </si>
  <si>
    <t>Typ Dw4: 1100x2900mm (1470x2180) Drzwi aluminiowe półtora skrzydłowe przeszklone, szkło bezpieczne antywłamaniowe P2, z naświetlem, skrzydło główne 900mm w świetle przejścia, RAL 7016, samozamykacz, dodatkowy zamek, oznakowanie szyby - wyklejenie folią</t>
  </si>
  <si>
    <t>1.5.3.6</t>
  </si>
  <si>
    <t>Typ Dw5: 1000x2150mm (900x2100) Drzwi aluminiowe jednoskrzydłowe pełne, RAL 7016, samozamykacz, dodatkowy zamek, odporność pożarowa EI30, RAL 7016</t>
  </si>
  <si>
    <t>1.5.4</t>
  </si>
  <si>
    <t>Okna wewnętrzne</t>
  </si>
  <si>
    <t>1.5.4.1</t>
  </si>
  <si>
    <t>Typ Ow1: Zestaw aluminiowo-szklany, z oknem podawczym w dolnej części, szkło bezpieczne klejone, rama RAL 7016</t>
  </si>
  <si>
    <t>1.5.5</t>
  </si>
  <si>
    <t>Sufity podwieszone</t>
  </si>
  <si>
    <t>1.5.5.1</t>
  </si>
  <si>
    <t xml:space="preserve">Sufit podwieszony mineralny kasetonowy 60x60cm </t>
  </si>
  <si>
    <t>1.5.6</t>
  </si>
  <si>
    <t>Wyposażenie sanitarne</t>
  </si>
  <si>
    <t>1.5.6.1</t>
  </si>
  <si>
    <t xml:space="preserve">Umywalka 55x44cm ze stopą, biała, komplet z baterią lo-flow </t>
  </si>
  <si>
    <t>1.5.6.2</t>
  </si>
  <si>
    <t>Umywalka 45x34cm stalowa komplet z baterią lo-flow - kotłownia i magazyn odzieży brudnej</t>
  </si>
  <si>
    <t>1.5.6.3</t>
  </si>
  <si>
    <t>Zestaw wyposażenia WC dla niepełnosprawnych  - umywalka, muszla klozetowa, bateria , pochwyty</t>
  </si>
  <si>
    <t>1.5.6.4</t>
  </si>
  <si>
    <t xml:space="preserve">Muszla klozetowa wisząca do zestawu podtynkowego, biały,  typ lo-flow </t>
  </si>
  <si>
    <t>1.5.6.5</t>
  </si>
  <si>
    <t xml:space="preserve">Lustro wiszące z oświetleniem 40x60cm </t>
  </si>
  <si>
    <t>1.5.6.6</t>
  </si>
  <si>
    <t xml:space="preserve">Dozwonik mydla, dozownik ręczników papierowych, zawieszka na papier toaletowy, kosz łazienkowy </t>
  </si>
  <si>
    <t>1.5.6.7</t>
  </si>
  <si>
    <t>Zestaw poręczy ściennych , 2 szt. poręczy umywalkowych, 2 szt. poręczy przy misce ustępowej</t>
  </si>
  <si>
    <t>1.5.6.8</t>
  </si>
  <si>
    <t xml:space="preserve">Brodzik prysznicowy 90x90cm z baterią prysznicową (natrysk+słuchawka), zabudowa h=2m ze szkła mrożonego / nietransparentna, szkło hartowane </t>
  </si>
  <si>
    <t>1.5.7</t>
  </si>
  <si>
    <t>Inne elementy</t>
  </si>
  <si>
    <t>1.5.7.1</t>
  </si>
  <si>
    <t xml:space="preserve">Typ DR1: Drabina stalowa z kabłakiem i podestem górnym, RAL 7035, wysokośc wchodzenia h=9,38m </t>
  </si>
  <si>
    <t>1.5.7.2</t>
  </si>
  <si>
    <t>1.5.7.3</t>
  </si>
  <si>
    <t xml:space="preserve">Typ B1: Balustrada systemowa ze stali nierdzewnej, h=1,1m mocowana do boków
</t>
  </si>
  <si>
    <t>1.5.7.4</t>
  </si>
  <si>
    <t>Typ B2: Pochwyt systemowy ze stali nierdzewnej, monowany na h=1,1m wg. Zestawienia</t>
  </si>
  <si>
    <t>1.5.7.5</t>
  </si>
  <si>
    <t>Wycieraczka zewnętrzna systemowa z kasetą 100x80cm</t>
  </si>
  <si>
    <t>1.5.7.6</t>
  </si>
  <si>
    <t>DA1: Daszek zewnętrzny szklany, szkło bezpieczne zespolone (laminat matowy), mocowanie na dystansach,  125x1428cm (dxL) wg rys. plT90065-500-B01-11-47-002</t>
  </si>
  <si>
    <t>1.5.7.7</t>
  </si>
  <si>
    <t>DA2: Daszek zewnętrzny szklany, szkło bezpieczne zespolone (laminat matowy), mocowanie na dystansach, element narożnikowy, 125x171x171cm (dxLxL) wg rys. plT90065-500-B01-11-47-002</t>
  </si>
  <si>
    <t>1.5.7.8</t>
  </si>
  <si>
    <t>DA3: Daszek zewnętrzny szklany, szkło bezpieczne zespolone (laminat matowy), mocowanie na dystansach, 125x585cm (dxL) wg rys. plT90065-500-B01-11-47-002</t>
  </si>
  <si>
    <t>1.5.7.9</t>
  </si>
  <si>
    <t>1.5.7.10</t>
  </si>
  <si>
    <t xml:space="preserve">Zestaw zabudowy kuchennej dolny i górny, z lodówką 1,8m , zmywarką, zlewem dwukomorowym i zlewem jednokomorowym w zabudowie, L=6mb </t>
  </si>
  <si>
    <t>KONSTRUKCJA</t>
  </si>
  <si>
    <t>Wykopy pod fundamenty</t>
  </si>
  <si>
    <r>
      <t>m</t>
    </r>
    <r>
      <rPr>
        <vertAlign val="superscript"/>
        <sz val="9"/>
        <color rgb="FF000000"/>
        <rFont val="Arial"/>
        <family val="2"/>
        <charset val="238"/>
      </rPr>
      <t>3</t>
    </r>
  </si>
  <si>
    <t>Zasypanie fundamentów wraz z zagęszczeniem gruntu</t>
  </si>
  <si>
    <t>2.2</t>
  </si>
  <si>
    <t>Fundamenty</t>
  </si>
  <si>
    <t>Ławy fundamentowe 800x300 mm beton C30/37 W8</t>
  </si>
  <si>
    <t>Zbrojenie ław fundamentowych, stal zbrojeniowa B500B (przyjęto współczynnik 80 kg/m3)</t>
  </si>
  <si>
    <t>kg</t>
  </si>
  <si>
    <t>Ściany fundamentowe gr. 240mm, beton C30/37 W8</t>
  </si>
  <si>
    <t>Zbrojenie ścian fundamentowych, stal zbrojeniowa B500B (przyjęto współczynnik 30 kg/m3)</t>
  </si>
  <si>
    <t>2.2.5</t>
  </si>
  <si>
    <t>Beton podkładowy C12/15</t>
  </si>
  <si>
    <t>2.3</t>
  </si>
  <si>
    <t>Ściany murowane</t>
  </si>
  <si>
    <t>Ściany murowane gr. 240 mm klasa wytrzymałości min 20 MPa, zaprawa cementowa M10</t>
  </si>
  <si>
    <t>2.3.2</t>
  </si>
  <si>
    <t>Ściany murowane gr.180 mm klasa wytrzymałości min 20 MPa, zaprawa cementowa M10</t>
  </si>
  <si>
    <t>2.4</t>
  </si>
  <si>
    <t>Konstrukcje żelbetowe</t>
  </si>
  <si>
    <t>Ściany żelbetowe monolityczne gr. 240mm, beton C30/37</t>
  </si>
  <si>
    <t>Zbrojenie ścian żelbetowych, stal zbrojeniowa B500B (przyjęto współczynnik 130 kg/m3)</t>
  </si>
  <si>
    <t>Stropy żelbetowe monolityczne gr.200mm, beton C30/37</t>
  </si>
  <si>
    <t>Zbrojenie stropów żelbetowych, stal zbrojeniowa B500B (przyjęto współczynnik 150 kg/m3)</t>
  </si>
  <si>
    <t>Schody monolityczne spoczniki gr. 200mm, biegi gr. 200 mm, beton C30/37</t>
  </si>
  <si>
    <t>Zbrojenie schodów żelbetowych, stal zbrojeniowa B500B (przyjęto współczynnik 100 kg/m3)</t>
  </si>
  <si>
    <t>Słupy i trzpienie żelbetowe monolityczne, beton C30/37</t>
  </si>
  <si>
    <t>Zbrojenie słupów i trzpieni żelbetowych, stal zbrojeniowa B500B (przyjęto współczynnik 250 kg/m3)</t>
  </si>
  <si>
    <t>Belki, nadproża i wieńce żelbetowe monolityczne, beton C30/37</t>
  </si>
  <si>
    <t>Zbrojenie belek, wieńców i nadproży żelbetowych, stal zbrojeniowa B500B (przyjęto współczynnik 200 kg/m3)</t>
  </si>
  <si>
    <t>BRANŻA SANITARNA - WOD - KAN</t>
  </si>
  <si>
    <t>3.1</t>
  </si>
  <si>
    <t>Instalacja kanalizacji sanitarnej</t>
  </si>
  <si>
    <t>Rury i kształtki kanalizacyjne PVC-U do ziemi o połączeniach kielichowych wraz z elementami mocującymi oraz dostawą i montażem, próbami i płukaniem Dn160</t>
  </si>
  <si>
    <t>Rury i kształtki kanalizacyjne PVC o połączeniach kielichowych wraz z przejściami ppoż., elementami mocującymi oraz dostawą i montażem, próbami i płukaniem Dn110</t>
  </si>
  <si>
    <t>Rury i kształtki kanalizacyjne PVC o połączeniach kielichowych wraz z przejściami ppoż., elementami mocującymi oraz dostawą i montażem, próbami i płukaniem Dn75</t>
  </si>
  <si>
    <t>Rury i kształtki kanalizacyjne PVC o połączeniach kielichowych wraz z przejściami ppoż., elementami mocującymi oraz dostawą i montażem, próbami i płukaniem Dn50</t>
  </si>
  <si>
    <t>Rury i kształtki kanalizacyjne PVC o połączeniach kielichowych wraz z przejściami ppoż., elementami mocującymi oraz dostawą i montażem, próbami i płukaniem Dn40</t>
  </si>
  <si>
    <t>Rewizja kanalizacyjna podpionowa wraz z elementami mocującymi oraz dostawą i montażem Dn110</t>
  </si>
  <si>
    <t>Rewizja kanalizacyjna podłogowa wraz z elementami mocującymi, uszczelnieniem oraz dostawą i montażem Dn110</t>
  </si>
  <si>
    <t>Wpust podłogowy wykonany ze stali nierdzewnej, do montażu w pomieszczeniach technicznych, z rusztem 150x150 klasy obciążenia L15 wraz z elementami mocującymi, uszczelnieniem oraz dostawą i montażem DN100</t>
  </si>
  <si>
    <t>Wywiewka kanalizacyjna dachowa PVC z rurą wywiewną wraz z elementami mocującymi oraz dostawą, montażem i uszczelnieniem Dn110/160</t>
  </si>
  <si>
    <t>Zawór napowietrzający do kanalizacji wraz z elementami mocującymi oraz dostawą i montażem Dn50</t>
  </si>
  <si>
    <t>Rury i kształtki do odprowadzenia skroplin z PP  wraz z przejściami ppoż., elementami mocującymi oraz dostawą i montażem, próbami i płukaniem Dn20-Dn32</t>
  </si>
  <si>
    <t>Izolacja antyroszeniowa z syntetycznej pianki kauczukowej o parametrach jak typu KAIFLEX ST-SK firmy KAIMANN lub równoważna posiadająca właściwości NRO. Grubość min. 13mm wraz z dostawą i montażem dla rur Dn56</t>
  </si>
  <si>
    <t>Syfon do podłączenia skroplin z blokadą antyzapachową wraz z dostawą i montażem</t>
  </si>
  <si>
    <t>Rura ochronna stalowa wraz z dostawą i montażem DN250</t>
  </si>
  <si>
    <t>Przejścia przeciwpożarowe przy przejściach przez przegrody budowlane o klasie odporności danej przegrody budowlanej</t>
  </si>
  <si>
    <t>kpl</t>
  </si>
  <si>
    <t>Próby, rozruch, szkolenia pracowników, itp./Start up, commissioning, training, etc.</t>
  </si>
  <si>
    <t>Prezjścia wodo i gazoszczelne/ Water and gas tight passage</t>
  </si>
  <si>
    <t>3.2</t>
  </si>
  <si>
    <t>Instalacja kanalizacji deszczowej</t>
  </si>
  <si>
    <t>Rury i kształtki podciśnieniowego systemu odwodnienia dachu wraz z przejściami ppoż., elementami mocującymi oraz dostawą i montażem, próbami i płukaniem Dn40</t>
  </si>
  <si>
    <t>Rury i kształtki podciśnieniowego systemu odwodnienia dachu wraz z przejściami ppoż., elementami mocującymi oraz dostawą i montażem, próbami i płukaniem Dn50</t>
  </si>
  <si>
    <t>Rury i kształtki podciśnieniowego systemu odwodnienia dachu wraz z przejściami ppoż., elementami mocującymi oraz dostawą i montażem, próbami i płukaniem Dn56</t>
  </si>
  <si>
    <t>Wpust dachowy podciśnieniowy do 12dm3/s jak firmy Geberit lub równoważny wyposażony w systemowy element grzewczy wraz dostawą i montażem</t>
  </si>
  <si>
    <t>Izolacja antyroszeniowa z syntetycznej pianki kauczukowej o parametrach jak typu KAIFLEX ST-SK firmy KAIMANN lub równoważna posiadająca właściwości NRO. Grubość min. 13mm wraz z dostawą i montażem dla rur Dn40</t>
  </si>
  <si>
    <t>Izolacja antyroszeniowa z syntetycznej pianki kauczukowej o parametrach jak typu KAIFLEX ST-SK firmy KAIMANN lub równoważna posiadająca właściwości NRO. Grubość min. 13mm wraz z dostawą i montażem dla rur Dn50</t>
  </si>
  <si>
    <t>Rewizja</t>
  </si>
  <si>
    <t>3.3</t>
  </si>
  <si>
    <t>Awaryjna instalacja kanalizacji deszczowej</t>
  </si>
  <si>
    <t xml:space="preserve">Przelewy awaryjne zgodnie z br.arch. </t>
  </si>
  <si>
    <t>3.4</t>
  </si>
  <si>
    <t>Instalacja wodociagowa wody pitnej</t>
  </si>
  <si>
    <t>Rury PP PN16 jednorodne do instalacji wody zimnej, Pmax = 1,6 Mpa. Typ połączeń - zgrzewanie mufowe wraz z elementami mocującymi oraz dostawą i montażem, próbami i płukaniem o średnicy 50x6.9</t>
  </si>
  <si>
    <t>Rury PP PN16 jednorodne do instalacji wody zimnej, Pmax = 1,6 Mpa. Typ połączeń - zgrzewanie mufowe wraz z elementami mocującymi oraz dostawą i montażem, próbami i płukaniem o średnicy 40x5.5</t>
  </si>
  <si>
    <t>Rury PP PN16 jednorodne do instalacji wody zimnej, Pmax = 1,6 Mpa. Typ połączeń - zgrzewanie mufowe wraz z elementami mocującymi oraz dostawą i montażem, próbami i płukaniem o średnicy 32x4.4</t>
  </si>
  <si>
    <t>Rury PP PN16 jednorodne do instalacji wody zimnej, Pmax = 1,6 Mpa. Typ połączeń - zgrzewanie mufowe wraz z elementami mocującymi oraz dostawą i montażem, próbami i płukaniem o średnicy 25x3.5</t>
  </si>
  <si>
    <t>Rury PP PN16 jednorodne do instalacji wody zimnej, Pmax = 1,6 Mpa. Typ połączeń - zgrzewanie mufowe wraz z elementami mocującymi oraz dostawą i montażem, próbami i płukaniem o średnicy 20x2.8</t>
  </si>
  <si>
    <t>Rury PP STABI jednorodne do instalacji wody ciepłej i cyrkulacji, Pmax = 1,6 Mpa. Typ połączeń - zgrzewanie mufowe wraz z elementami mocującymi oraz dostawą i montażem, próbami i płukaniem o średnicy 32x4.4</t>
  </si>
  <si>
    <t>Rury PP STABI jednorodne do instalacji wody ciepłej i cyrkulacji, Pmax = 1,6 Mpa. Typ połączeń - zgrzewanie mufowe wraz z elementami mocującymi oraz dostawą i montażem, próbami i płukaniem o średnicy 25x3.5</t>
  </si>
  <si>
    <t>Rury PP STABI jednorodne do instalacji wody ciepłej i cyrkulacji, Pmax = 1,6 Mpa. Typ połączeń - zgrzewanie mufowe wraz z elementami mocującymi oraz dostawą i montażem, próbami i płukaniem o średnicy 20x2.8</t>
  </si>
  <si>
    <t>Izolacja antyroszeniowa z syntetycznej pianki kauczukowej o parametrach jak typu KAIFLEX ST-SK firmy KAIMANN lub równoważna posiadająca właściwości NRO. Grubość min. 13mm wraz z dostawą i montażem dla rur 50X6.9</t>
  </si>
  <si>
    <t>Izolacja antyroszeniowa z syntetycznej pianki kauczukowej o parametrach jak typu KAIFLEX ST-SK firmy KAIMANN lub równoważna posiadająca właściwości NRO. Grubość min. 13mm wraz z dostawą i montażem dla rur 40x5.5</t>
  </si>
  <si>
    <t>Izolacja antyroszeniowa z syntetycznej pianki kauczukowej o parametrach jak typu KAIFLEX ST-SK firmy KAIMANN lub równoważna posiadająca właściwości NRO. Grubość min. 13mm wraz z dostawą i montażem dla rur 32x4.4</t>
  </si>
  <si>
    <t>Izolacja antyroszeniowa z syntetycznej pianki kauczukowej o parametrach jak typu KAIFLEX ST-SK firmy KAIMANN lub równoważna posiadająca właściwości NRO. Grubość min. 13mm wraz z dostawą i montażem dla rur 25x3.5</t>
  </si>
  <si>
    <t>3.4.13</t>
  </si>
  <si>
    <t>Izolacja antyroszeniowa z syntetycznej pianki kauczukowej o parametrach jak typu KAIFLEX ST-SK firmy KAIMANN lub równoważna posiadająca właściwości NRO. Grubość min. 13mm wraz z dostawą i montażem dla rur 20x2.8</t>
  </si>
  <si>
    <t>3.4.14</t>
  </si>
  <si>
    <t>Izolacja termiczna z syntetycznej pianki kauczukowej o parametrach jak typu KAIFLEX ST-SK firmy KAIMANN lub równoważna posiadająca właściwości NRO. Grubość wg Rozporządzenia wraz z dostawą i montażem dla rur 32x4.4</t>
  </si>
  <si>
    <t>3.4.15</t>
  </si>
  <si>
    <t>Izolacja termiczna z syntetycznej pianki kauczukowej o parametrach jak typu KAIFLEX ST-SK firmy KAIMANN lub równoważna posiadająca właściwości NRO. Grubość wg Rozporządzenia wraz z dostawą i montażem dla rur 25x3.5</t>
  </si>
  <si>
    <t>3.4.16</t>
  </si>
  <si>
    <t>Izolacja termiczna z syntetycznej pianki kauczukowej o parametrach jak typu KAIFLEX ST-SK firmy KAIMANN lub równoważna posiadająca właściwości NRO. Grubość wg Rozporządzenia wraz z dostawą i montażem dla rur 20x2.8</t>
  </si>
  <si>
    <t>3.4.17</t>
  </si>
  <si>
    <t>Zawor zwrotny antyskażeniowy gwintowany z możliwościa nadzoru EA DN25 wraz z dostawą i montażem</t>
  </si>
  <si>
    <t>3.4.18</t>
  </si>
  <si>
    <t>3.4.19</t>
  </si>
  <si>
    <t>Zawór zwrotny do wody ciepłej wraz z dostawą i montażem DN15</t>
  </si>
  <si>
    <t>3.4.20</t>
  </si>
  <si>
    <t>Zawór kulowy DN40 wraz z dostawą i montażem</t>
  </si>
  <si>
    <t>3.4.21</t>
  </si>
  <si>
    <t>Zawór kulowy DN25 wraz z dostawą i montażem</t>
  </si>
  <si>
    <t>3.4.22</t>
  </si>
  <si>
    <t>Zawór kulowy DN20 wraz z dostawą i montażem</t>
  </si>
  <si>
    <t>3.4.23</t>
  </si>
  <si>
    <t>Zawór kulowy DN15 wraz z dostawą i montażem</t>
  </si>
  <si>
    <t>3.4.24</t>
  </si>
  <si>
    <t>Zawory kątowe do przyborów</t>
  </si>
  <si>
    <t>3.4.25</t>
  </si>
  <si>
    <t>Zawór spustowy</t>
  </si>
  <si>
    <t>3.4.26</t>
  </si>
  <si>
    <t>Zawór czerpalny DN 20 ze złączką do węża i zaworem antyskazeniowym HA wraz z dostawą i montażem</t>
  </si>
  <si>
    <t>3.4.27</t>
  </si>
  <si>
    <t>Pompa cyrkulacyjna c.w.u. typ ALPHA1 20-60 N 150 o wydajności Q=0.25 m3/h marki Grundfos lub równoażna, na napięcie 230V wraz z elementami mocującymi, dostawą i montażem</t>
  </si>
  <si>
    <t>3.4.28</t>
  </si>
  <si>
    <t>Zawór bezpieczeństwa wraz z dostawą i montażem</t>
  </si>
  <si>
    <t>3.4.29</t>
  </si>
  <si>
    <t>Zawór termostatyczny do cyrkulacji c.w.u. z nastawą wstępną</t>
  </si>
  <si>
    <t>3.4.30</t>
  </si>
  <si>
    <t>Naczynie wzbiorcze 80l wraz z zestawem przyłączeniowym, dostawą i montażem</t>
  </si>
  <si>
    <t>3.4.31</t>
  </si>
  <si>
    <t>Podgrzewacz pojemnościowy 750l z wężownicą i grzałką elektryczną 9 kW wraz z materiałami montażowymi, izolacją, armaturą spustową i odpowietrzającą, dostawą i montażem</t>
  </si>
  <si>
    <t>3.4.32</t>
  </si>
  <si>
    <t>Kabel grzejny samoregulujący 10W/m wraz ze sterownikiem, z dostawą i montażem</t>
  </si>
  <si>
    <t>3.4.33</t>
  </si>
  <si>
    <t>Rura ochronna stalowa wraz z dostawą i montażem DN100</t>
  </si>
  <si>
    <t>3.4.34</t>
  </si>
  <si>
    <t>3.4.35</t>
  </si>
  <si>
    <t>3.4.36</t>
  </si>
  <si>
    <t>Biały montaż zgodnie z zestawieniem materiałów br. Architektury</t>
  </si>
  <si>
    <t>BRANŻA SANITARNA - HVAC</t>
  </si>
  <si>
    <t>Instalacje wentylacyjne</t>
  </si>
  <si>
    <t> </t>
  </si>
  <si>
    <t>B01.AHU.SE.01 Centrala nawiewno-wywiewna, zewnętrzna, wraz z podkonstrukcją i pomostem obsługowym. Nawiew: 1980 m3/h, Wywiew: 1710 m3/h
CZĘŚĆ NAWIEWNA: przepustnica z siłownikiem, filtry M5&amp;F7,  dwa tłumiki akustyczne, rotorowy wymiennik ciepła, wentylator nawiewny (300Pa) z silnikeirm typu EC, nagrzewnica glicol etylenowy40% 45/40'C, chłodnica-glicol etylenowy 40%-owy, 5/11'C, lance parowe, nawilżacz parowy
CZĘŚĆ WYWIEWNA: filtr G4, dwa tłumiki akustyczne, wentylator wywiewny (300Pa) z silnikeirm typu EC, separator kondensatu, przepustnica z siłownikiem
Dostawa centrali wentylacyjnej nastąpi z fabryczną automatyką producenta central. Wszystkie centrale zostaną wyposażone w wyłączniki serwisowe.  Do wyceny centrali nalezy doliczyć podkonstukcję stalową - wykonanie wg dokumentacji wykonawczej i warsztatowej oferenta. 
Poducent: Klimor lub równoważny</t>
  </si>
  <si>
    <t>B01.AHU.SE.02 Centrala nawiewno-wywiewna, zewnętrzna, wraz z podkonstrukcją i pomostem obsługowym
Nawiew: 590 m3/h, Wywiew: 340 m3/h
CZĘŚĆ NAWIEWNA: przepustnica z siłownikiem, filtry M5&amp;F7, dwa tłumiki akustyczne, glikolowy odzysk ciepła składający się z instalacji glikolowej wraz z wymiennikami ciepła, z pompą obiegową, naczyniem wzbiorczym, niezbędną armaturą , wentylator nawiewny (300Pa) z silnikiem typu EC, nagrzewnica glicol etylenowy40% 45/40'C'Cz
CZĘŚĆ WYWIEWNA: filtr G4, dwa tłumiki akustyczne, wentylator wywiewny(300Pa) z silnikiem typu EC, przepustnica z siłownikiem
Dostawa centrali wentylacyjnej nastąpi z fabryczną automatyką producenta central. Wszystkie centrale zostaną wyposażone w wyłączniki serwisowe. Do wyceny centrali nalezy doliczyć podkonstukcję stalową - wykonanie wg dokumentacji wykonawczej i warsztatowej oferenta. 
Poducent: Klimor lub równoważny</t>
  </si>
  <si>
    <t>B01.AHU.SE.03 Centrala nawiewno-wywiewna, zewnętrzna, wraz z podkonstrukcją i pomostem obsługowym
 640 m3/h, Wywiew: 460 m3/h
CZĘŚĆ NAWIEWNA: przepustnica z siłownikiem, filtry M5&amp;F7, dwa tłumiki akustyczne, płytowy wymiennik ciepła, nwentylator nawiewny (300Pa) z silnikiem typu EC, nagrzewnica glicol etylenowy40% 45/40'C'C, chłodnica-glicol etylenowy40%-owy, 5/11'C
CZĘŚĆ WYWIEWNA: filtr M5, dwa tłumiki akustyczne, wentylator wywiewny (300Pa) z silnikiem typu EC, przepustnica z siłownikiem
Dostawa centrali wentylacyjnej nastąpi z fabryczną automatyką producenta central. Wszystkie centrale zostaną wyposażone w wyłączniki serwisowe. Do wyceny centrali nalezy doliczyć podkonstukcję stalową - wykonanie wg dokumentacji wykonawczej i warsztatowej oferenta. 
Poducent: Klimor lub równoważny</t>
  </si>
  <si>
    <t>EF.01 Wentylator dachowy z pionowym wyrzutem,  Wydajność V=400 m3/h, spręż dyspozycyjny Dp=250 Pa. Silnik wentylator typu EC z możliwością płynnej regulacji. Wentylator wyposażony w wyłącznik serwisowy. Dostawa wentylatora z cokołem dachowym tłumiącym i podstawą dachową. Montaż wentylatora na podkonstrukcji stalowej w zakresie wykonawcy instalacji. Producent/ typ: Systemair DVC 190E-S EC lub równowazny</t>
  </si>
  <si>
    <t>EF.K Wentylator dachowy z pionowym wyrzutem,  Wydajność V=300 m3/h, spręż dyspozycyjny Dp=250 Pa. Silnik wentylator typu EC z możliwością płynnej regulacji. Wentylator wyposażony w wyłącznik serwisowy. Dostawa wentylatora z cokołem dachowym tłumiącym i podstawą dachową. Montaż wentylatora na podkonstrukcji stalowej w zakresie wykonawcy instalacji. Producent/ typ: Systemair DVC 190E-S EC lub równowazny</t>
  </si>
  <si>
    <t>4.1.6</t>
  </si>
  <si>
    <t>EF.02 Wentylator kanałowy,  Wydajność V=150 m3/h, spręż dyspozycyjny Dp=150 Pa. Silnik wentylator typu EC z możliwością płynnej regulacji. Wentylator wyposażony w wyłącznik serwisowy.  . Producent/ typ: Systemair K 150 M sileo lub równowazny</t>
  </si>
  <si>
    <t>4.1.7</t>
  </si>
  <si>
    <t>4.1.8</t>
  </si>
  <si>
    <t>Przepustnica regulacyjna prostokątna 400x200 , wielopłaszczyznowa z łopatkami przeciwbieżnymi, obudowa wykonanana z blachy stalowej ocynkowanej, z materiałami montażowymi.</t>
  </si>
  <si>
    <t>4.1.9</t>
  </si>
  <si>
    <t>Samoczynna przepustnica zwrotna prostokątna 400x200, wielopłaszczyznowa,  wykonanie z blachy aluminiowej, z materiałami montażowymi.</t>
  </si>
  <si>
    <t>4.1.10</t>
  </si>
  <si>
    <t>Przepustnica regulacyjna okrągła o średnicy 100mm, jednopłaszczyznowa, wykonanie z blachy stalowej ocynkowanej, z materiałami montażowymi.</t>
  </si>
  <si>
    <t>4.1.11</t>
  </si>
  <si>
    <t>Przepustnica regulacyjna okrągła o średnicy 125mm, jednopłaszczyznowa, wykonanie z blachy stalowej ocynkowanej, z materiałami montażowymi.</t>
  </si>
  <si>
    <t>4.1.12</t>
  </si>
  <si>
    <t>Przepustnica regulacyjna okrągła o średnicy 160mm, jednopłaszczyznowa, wykonanie z blachy stalowej ocynkowanej, z materiałami montażowymi.</t>
  </si>
  <si>
    <t>4.1.13</t>
  </si>
  <si>
    <t>Przepustnica regulacyjna okrągła o średnicy 200mm, jednopłaszczyznowa, wykonanie z blachy stalowej ocynkowanej, z materiałami montażowymi.</t>
  </si>
  <si>
    <t>4.1.14</t>
  </si>
  <si>
    <t>Przepustnica regulacyjna okrągła o średnicy 250mm, jednopłaszczyznowa, wykonanie z blachy stalowej ocynkowanej, z materiałami montażowymi.</t>
  </si>
  <si>
    <t>4.1.15</t>
  </si>
  <si>
    <t>Samoczynna przepustnica zwrotna okrągła o średnicy 250mm, wykonanie z blachy stalowej ocynkowanej, z materiałami montażowymi.</t>
  </si>
  <si>
    <t>4.1.16</t>
  </si>
  <si>
    <t>Przeciwpożarowa klapa jednopłaszczyznowa odcinająca do systemów wentylacji bytowej, o przekroju kołowym, średnica 100mm, klasa EIS120, z siłownikiem elektrycznym, ze sprężyną powrotną i wyzwalaczem termicznym, 2 wskaźniki krańcowe; Mercor typ mcr FID PRO lub równoważna</t>
  </si>
  <si>
    <t>4.1.17</t>
  </si>
  <si>
    <t>Przeciwpożarowa klapa jednopłaszczyznowa odcinająca do systemów wentylacji bytowej, o przekroju kołowym, średnica 160mm, klasa EIS120, z siłownikiem elektrycznym, ze sprężyną powrotną i wyzwalaczem termicznym, 2 wskaźniki krańcowe; Mercor typ mcr FID PRO lub równoważna</t>
  </si>
  <si>
    <t>4.1.18</t>
  </si>
  <si>
    <t>Przeciwpożarowa klapa jednopłaszczyznowa odcinająca do systemów wentylacji bytowej, o przekroju kołowym, średnica 250mm, klasa EIS120, z siłownikiem elektrycznym, ze sprężyną powrotną i wyzwalaczem termicznym, 2 wskaźniki krańcowe; Mercor typ mcr FID PRO lub równoważna</t>
  </si>
  <si>
    <t>4.1.19</t>
  </si>
  <si>
    <t>Zawór wentylacyjny nawiewny ø100. Dostawa, materiały montażowe, montaż. Producent/ typ: TROX typ Z-LVS.</t>
  </si>
  <si>
    <t>4.1.20</t>
  </si>
  <si>
    <t>Zawór wentylacyjny nawiewny ø125. Dostawa, materiały montażowe, montaż. Producent/ typ: TROX typ Z-LVS.</t>
  </si>
  <si>
    <t>4.1.21</t>
  </si>
  <si>
    <t>Zawór wentylacyjny wywiewny ø100. Dostawa, materiały montażowe, montaż. Producent/ typ: TROX / LVS.</t>
  </si>
  <si>
    <t>4.1.22</t>
  </si>
  <si>
    <t>Zawór wentylacyjny wywiewny ø125. Dostawa, materiały montażowe, montaż. Producent/ typ: TROX / LVS.</t>
  </si>
  <si>
    <t>4.1.23</t>
  </si>
  <si>
    <t>Zawór wentylacyjny wywiewny ø160. Dostawa, materiały montażowe, montaż. Producent/ typ: TROX / LVS.</t>
  </si>
  <si>
    <t>4.1.24</t>
  </si>
  <si>
    <t xml:space="preserve">Nawiewnik sufitowy wirowy VDW-Q-Z-H-M/300x8. Wyposażenie: płyta czołowa o wymiarach 600x600, izolowana termicznie skrzynka rozprężna, z króćcem bocznym, z przepustnicą regulacyjną. Producent TROX typ VDW. Dostawa, materiały montażowe, montaż. </t>
  </si>
  <si>
    <t>4.1.25</t>
  </si>
  <si>
    <t xml:space="preserve">Nawiewnik sufitowy wirowy VDW-Q-Z-H-M/400x16. Wyposażenie: płyta czołowa o wymiarach 600x600, izolowana termicznie skrzynka rozprężna, z króćcem bocznym, z przepustnicą regulacyjną. Producent TROX typ VDW. Dostawa, materiały montażowe, montaż. </t>
  </si>
  <si>
    <t>4.1.26</t>
  </si>
  <si>
    <t xml:space="preserve">Wywiewnik sufitowy wirowy VDW-Q-A-H-M/300x8. Wyposażenie: płyta czołowa o wymiarach 600x600, izolowana termicznie skrzynka rozprężna, z króćcem bocznym, z przepustnicą regulacyjną. Producent TROX typ VDW. Dostawa, materiały montażowe, montaż. </t>
  </si>
  <si>
    <t>4.1.27</t>
  </si>
  <si>
    <t xml:space="preserve">Wywiewnik sufitowy wirowy VDW-Q-A-H-M/400x16. Wyposażenie: płyta czołowa o wymiarach 600x600, izolowana termicznie skrzynka rozprężna, z króćcem bocznym, z przepustnicą regulacyjną. Producent TROX typ VDW. Dostawa, materiały montażowe, montaż. </t>
  </si>
  <si>
    <t>4.1.28</t>
  </si>
  <si>
    <t xml:space="preserve">Czerpnia/Wyrzutnia ścienna powietrza, prostokątna 250x200mm, materiał blacha ocynkowana malowana na kolor elewacji                                    </t>
  </si>
  <si>
    <t>4.1.29</t>
  </si>
  <si>
    <t xml:space="preserve">Czerpnia/Wyrzutnia ścienna powietrza, prostokątna 1800x600mm, materiał blacha ocynkowana malowana na kolor elewacji                                    </t>
  </si>
  <si>
    <t>4.1.30</t>
  </si>
  <si>
    <t xml:space="preserve">Wyrzutnia  powietrza, prostokątna 800x600mm,montowana na kanale wentylacyjnym, materiał blacha stalowa ocynkowana                           </t>
  </si>
  <si>
    <t>4.1.31</t>
  </si>
  <si>
    <t xml:space="preserve">Wyrzutnia  powietrza, prostokątna 500x300mm,montowana na kanale wentylacyjnym, materiał blacha stalowa ocynkowana                           </t>
  </si>
  <si>
    <t>4.1.32</t>
  </si>
  <si>
    <t>Przewody wentylacyjne prostokątne klasy szczelności B, z blachy stalowej ocynkowanej, prowadzone na zewnątrz budynku, izolowane 100mm wełną mineralną paroszczelną, zabepieczoną płaszczem z blachy stalowej ocynkowanej, z kształtkami, otworami rewizyjnymi, wraz z  podporami dachowymi systemowymi np. typu "big foot' Walraven, z właściwą amortyzacją oraz materiałami montażowymi.</t>
  </si>
  <si>
    <t>4.1.33</t>
  </si>
  <si>
    <t>Przewody wentylacyjne prostokątne klasy szczelności B, z blachy stalowej ocynkowanej, izolowane 40mm wełną mineralną zabepieczoną płaszczem z folii aluminiowej, z kształtkami, otworami rewizyjnymi, podporami dachowymi z właściwą amortyzacją oraz materiałami montażowymi.</t>
  </si>
  <si>
    <t>4.1.34</t>
  </si>
  <si>
    <t>Przewody wentylacyjne prostokątne klasy szczelności B, z blachy stalowej ocynkowanej, z kształtkami, otworami rewizyjnymi, wraz z  podporami dachowymi systemowymi np. typu "big foot' Walraven, z właściwą amortyzacją oraz materiałami montażowymi.</t>
  </si>
  <si>
    <t>4.1.35</t>
  </si>
  <si>
    <t>4.1.36</t>
  </si>
  <si>
    <t>4.1.37</t>
  </si>
  <si>
    <t>4.1.38</t>
  </si>
  <si>
    <r>
      <t xml:space="preserve">Kanał wentylacyjny okrągły typu spiro, z blachy stalowej ocynkowanej, klasa szczelności minimum B, średnica 100m, wraz z kształtkami, izolowany 40mm wełną mineralną zabepieczoną folią aluminiową, z otworami rewizyjnymi i zawiesiami oraz materiałami montażowymi.
</t>
    </r>
    <r>
      <rPr>
        <sz val="11"/>
        <rFont val="Arial Narrow"/>
        <family val="2"/>
        <charset val="238"/>
      </rPr>
      <t xml:space="preserve"> </t>
    </r>
  </si>
  <si>
    <t>4.1.39</t>
  </si>
  <si>
    <r>
      <t xml:space="preserve">Kanał wentylacyjny okrągły typu spiro, z blachy stalowej ocynkowanej, klasa szczelności minimum B, średnica 125mm, wraz z kształtkami, izolowany 40mm wełną mineralną zabepieczoną folią aluminiową, z otworami rewizyjnymi i zawiesiami oraz materiałami montażowymi.
</t>
    </r>
    <r>
      <rPr>
        <sz val="11"/>
        <rFont val="Arial Narrow"/>
        <family val="2"/>
        <charset val="238"/>
      </rPr>
      <t xml:space="preserve"> </t>
    </r>
  </si>
  <si>
    <t>4.1.40</t>
  </si>
  <si>
    <r>
      <t xml:space="preserve">Kanał wentylacyjny okrągły typu spiro, z blachy stalowej ocynkowanej, klasa szczelności minimum B, średnica 160mm, wraz z kształtkami, izolowany 40mm wełną mineralną zabepieczoną folią aluminiową, z otworami rewizyjnymi i zawiesiami oraz materiałami montażowymi.
</t>
    </r>
    <r>
      <rPr>
        <sz val="11"/>
        <rFont val="Arial Narrow"/>
        <family val="2"/>
        <charset val="238"/>
      </rPr>
      <t xml:space="preserve"> </t>
    </r>
  </si>
  <si>
    <t>4.1.41</t>
  </si>
  <si>
    <r>
      <t xml:space="preserve">Kanał wentylacyjny okrągły typu spiro, z blachy stalowej ocynkowanej, klasa szczelności minimum B, średnica 200mm, wraz z kształtkami, izolowany 40mm wełną mineralną zabepieczoną folią aluminiową, z otworami rewizyjnymi i zawiesiami oraz materiałami montażowymi.
</t>
    </r>
    <r>
      <rPr>
        <sz val="11"/>
        <rFont val="Arial Narrow"/>
        <family val="2"/>
        <charset val="238"/>
      </rPr>
      <t xml:space="preserve"> </t>
    </r>
  </si>
  <si>
    <t>4.1.42</t>
  </si>
  <si>
    <t>4.1.43</t>
  </si>
  <si>
    <r>
      <t xml:space="preserve">Kanał wentylacyjny okrągły typu spiro, z blachy stalowej ocynkowanej, klasa szczelności minimum B, średnica 100m, wraz z kształtkami, z otworami rewizyjnymi i zawiesiami oraz materiałami montażowymi.
</t>
    </r>
    <r>
      <rPr>
        <sz val="11"/>
        <rFont val="Arial Narrow"/>
        <family val="2"/>
        <charset val="238"/>
      </rPr>
      <t xml:space="preserve"> </t>
    </r>
  </si>
  <si>
    <t>4.1.44</t>
  </si>
  <si>
    <r>
      <t xml:space="preserve">Kanał wentylacyjny okrągły typu spiro, z blachy stalowej ocynkowanej, klasa szczelności minimum B, średnica 125m, wraz z kształtkami, z otworami rewizyjnymi i zawiesiami oraz materiałami montażowymi.
</t>
    </r>
    <r>
      <rPr>
        <sz val="11"/>
        <rFont val="Arial Narrow"/>
        <family val="2"/>
        <charset val="238"/>
      </rPr>
      <t xml:space="preserve"> </t>
    </r>
  </si>
  <si>
    <t>4.1.45</t>
  </si>
  <si>
    <r>
      <t xml:space="preserve">Kanał wentylacyjny okrągły typu spiro, z blachy stalowej ocynkowanej, klasa szczelności minimum B, średnica 160m, wraz z kształtkami, z otworami rewizyjnymi i zawiesiami oraz materiałami montażowymi.
</t>
    </r>
    <r>
      <rPr>
        <sz val="11"/>
        <rFont val="Arial Narrow"/>
        <family val="2"/>
        <charset val="238"/>
      </rPr>
      <t xml:space="preserve"> </t>
    </r>
  </si>
  <si>
    <t>4.1.46</t>
  </si>
  <si>
    <r>
      <t xml:space="preserve">Kanał wentylacyjny okrągły typu spiro, z blachy stalowej ocynkowanej, klasa szczelności minimum B, średnica 200m, wraz z kształtkami, z otworami rewizyjnymi i zawiesiami oraz materiałami montażowymi.
</t>
    </r>
    <r>
      <rPr>
        <sz val="11"/>
        <rFont val="Arial Narrow"/>
        <family val="2"/>
        <charset val="238"/>
      </rPr>
      <t xml:space="preserve"> </t>
    </r>
  </si>
  <si>
    <t>4.1.47</t>
  </si>
  <si>
    <r>
      <t xml:space="preserve">Kanał wentylacyjny okrągły typu spiro, z blachy stalowej ocynkowanej, klasa szczelności minimum B, średnica 250m, wraz z kształtkami, z otworami rewizyjnymi i zawiesiami oraz materiałami montażowymi.
</t>
    </r>
    <r>
      <rPr>
        <sz val="11"/>
        <rFont val="Arial Narrow"/>
        <family val="2"/>
        <charset val="238"/>
      </rPr>
      <t xml:space="preserve"> </t>
    </r>
  </si>
  <si>
    <t>4.1.48</t>
  </si>
  <si>
    <t>Kanał elastyczny typu FLEX o średnicy 100mm, izolowany wełną mineralną minimum 25mm. Dostawa i montaż.</t>
  </si>
  <si>
    <t>4.1.49</t>
  </si>
  <si>
    <t>Kanał elastyczny typu FLEX o średnicy 125mm, izolowany wełną mineralną minimum 25mm. Dostawa i montaż.</t>
  </si>
  <si>
    <t>4.1.50</t>
  </si>
  <si>
    <t>Kanał elastyczny typu FLEX o średnicy 160mm, izolowany wełną mineralną minimum 25mm. Dostawa i montaż.</t>
  </si>
  <si>
    <t>4.1.51</t>
  </si>
  <si>
    <t>Kanał elastyczny typu FLEX o średnicy 200mm, izolowany wełną mineralną minimum 25mm. Dostawa i montaż.</t>
  </si>
  <si>
    <t>4.2</t>
  </si>
  <si>
    <t>Instalacja ogrzewacza</t>
  </si>
  <si>
    <r>
      <t>B01.PC.01 Pompa ciepła powietrzna,  wraz z wbudowanymi dwoma pompami obiegowymi, z wbudowanym zbiornikiem buforowym; wraz z pełną automatyką; izolowana cieplnie.
 Wydajność grzewcza Qh=</t>
    </r>
    <r>
      <rPr>
        <sz val="9"/>
        <rFont val="Arial"/>
        <family val="2"/>
        <charset val="238"/>
      </rPr>
      <t xml:space="preserve">35.6 </t>
    </r>
    <r>
      <rPr>
        <sz val="9"/>
        <color rgb="FF000000"/>
        <rFont val="Arial"/>
        <family val="2"/>
        <charset val="238"/>
      </rPr>
      <t>kW,  współczynnik COP=1,75, czynnik grzewczy woda, tz/tp=45/40 st.C.
Wydajność chłodnicza Qc</t>
    </r>
    <r>
      <rPr>
        <sz val="9"/>
        <rFont val="Arial"/>
        <family val="2"/>
        <charset val="238"/>
      </rPr>
      <t>=58.9</t>
    </r>
    <r>
      <rPr>
        <sz val="9"/>
        <color rgb="FF000000"/>
        <rFont val="Arial"/>
        <family val="2"/>
        <charset val="238"/>
      </rPr>
      <t xml:space="preserve"> kW,  współczynnik EER=2,31, czynnik chłodniczy woda tz/tp=6/12 st.C.
Posadowienie na podkonstrukcji systemowej typu "big-foot". Pompa ciepła wraz z niezbędnymi elementami montażowymi jak wibroizolatory, połączenia elastyczne
Producent/ typ: Mitsubishi MEHP-is-G07_0071   lub równorzędny</t>
    </r>
  </si>
  <si>
    <t>B01.PC.02 Pompa ciepła powietrzna, wzaz z wbudowaną pompą obiegową, wraz z pełną automatyką; izolowana cieplnie.
 Wydajność grzewcza Qh=20.4 kW,  współczynnik COP=1.82, czynnik grzewczy glikol etylenowy 40%, tz/tp=45/40st.C.
Wydajność chłodnicza Qc=32.7 kW,  współczynnik EER=2.7, czynnik chłodniczy glikol etylenowy 40%
 tz/tp=5/10st.C.
Posadowienie na podkonstrukcji systemowej typu "big-foot". Pompa ciepła wraz z niezbędnymi elementami montażowymi jak wibroizolatory, połączenia elastyczne
Producen/typt: Mitsubishi MEHP-iB-G07_40Y   lub równorzędny</t>
  </si>
  <si>
    <t>B01.PC.03 Pompa ciepła powietrzna, z wbudowaną pompą obiegu pierwotnego: wysokość podnoszenia do 77kPa, wydajność do 17l/min; wraz z pełną automatyką; izolowana cieplnie. 
Wydajność grzewcza Qh=40.0 kW,  współczynnik COP=3,44, czynnik grzewczy woda tz/tp=65/12 st.C.
Posadowienie na podkonstrukcji systemowej typu "big-foot". Pompa ciepła wraz z niezbędnymi elementami montażowymi jak wibroizolatory, połączenia elastyczne
Producent/ typ: Mitsubishi QAHV-N560YA-HPB   lub równorzędny</t>
  </si>
  <si>
    <t>B01.HE.01; Lutowany wymiennik ciepła, moc Q=40  kW
- strona pierwotna – woda tz/tp= 65/12 st.C
- strona wtórna – woda tz/tcwu= 5/60 st.C
- ciśnienie w po stronie pierwotnej instalacji  – 6 bar
- ciśnienie w po stronie wtórnej instalacji  – 10 bar
Producent: Thermotech VES 85/30 G2 lub równorzędny</t>
  </si>
  <si>
    <t>B01.PO.01; Pompa obiegowa , elektroniczna , czynnik glikol etylenowy 40%, wydajnośc V=1.3m3/h, wysokośc podnoszenia H=2.0m, z płynną regulacją obrotów
Producent: Grunfoss typ MAGNA3_25-40 lub równorzędny</t>
  </si>
  <si>
    <t>B01.PO.02; Pompa obiegowa , elektroniczna typ MAGNA3, czynnik glikol etylenowy 40%, wydajnośc V=1.0m3/h, wysokośc podnoszenia H=2.6m, z płynną regulacją obrotów.
Wraz z elementami montażowymi
Producent: Grunfoss MAGNA3_25-40 lub równorzędny</t>
  </si>
  <si>
    <t>B01.PO.03; Pompa obiegowa , elektroniczna typ MAGNA3, czynnik glikol etylenowy 40%, wydajnośc V=1.9m3/h, wysokośc podnoszenia H=3.0m, z płynną regulacją obrotów
Producent: Grunfoss MAGNA3_25-40 lub równorzędny</t>
  </si>
  <si>
    <t>B01.PO.04; Pompa obiegowa , elektroniczna , czynnik woda, wydajnośc V=7.9m3/h, wysokośc podnoszenia H=4.8m, z płynną regulacją obrotów
Producent: Grunfoss typ MAGNA3_32-120 F  lub równorzędny</t>
  </si>
  <si>
    <t>B01.PO.05; Pompa obiegowa , elektroniczna, czynnik woda, wydajnośc V=0.10m3/h, wysokośc podnoszenia H=1.6m, z płynną regulacją obrotów
Producent: Grunfoss ALPHA2 14-40 130 lub równorzędny</t>
  </si>
  <si>
    <t>Klimakonwektor wentylatorowy, 4-rurowy, typ kasetonowy, do zabudowy w suficie podwieszanym, wraz z tacą ociekową, z pompką skroplin, z elastycznymi wężykami podłączeniowymi,  z kompletem materiałów montażowych.
 Moc chłodnicza jawna Qc=4520 W oraz moc grzewcza Qg=4670 W na  drugim biegu wentylatora. Producent / typ: Climaveneta a-CXW1204 lub równorzędny</t>
  </si>
  <si>
    <t>Klimakonwektor wentylatorowy, 4-rurowy, typ kasetonowy, do zabudowy w suficie podwieszanym, wraz z tacą ociekową, z pompką skroplin, z elastycznymi wężykami podłączeniowymi,  z kompletem materiałów montażowych.
 Moc chłodnicza jawna Qc=3610 710W oraz moc grzewcza Qg=3 W na  drugim biegu wentylatora. Producent / typ: Climaveneta a-CXW1104 lub równorzędny</t>
  </si>
  <si>
    <t>Klimakonwektor wentylatorowy, 4-rurowy, typ kasetonowy, do zabudowy w suficie podwieszanym, wraz z tacą ociekową, z pompką skroplin, z elastycznymi wężykami podłączeniowymi,  z kompletem materiałów montażowych.
 Moc chłodnicza jawna Qc=3180 W oraz moc grzewcza Qg=3380 W na  drugim biegu wentylatora. Producent / typ: Climaveneta a-CXW 0804 lub równorzędny</t>
  </si>
  <si>
    <t>Klimakonwektor wentylatorowy, 4-rurowy, typ kasetonowy, do zabudowy w suficie podwieszanym, wraz z tacą ociekową, z pompką skroplin, z elastycznymi wężykami podłączeniowymi,  z kompletem materiałów montażowych.
 Moc chłodnicza jawna Qc=1990 W oraz moc grzewcza Qg=1690 W na  drugim biegu wentylatora. Producent / typ: Climaveneta a-CXW 0704 lub równorzędny</t>
  </si>
  <si>
    <t>4.2.14</t>
  </si>
  <si>
    <t>Klimakonwektor wentylatorowy, 4-rurowy, typ kasetonowy, do zabudowy w suficie podwieszanym, wraz z tacą ociekową, z pompką skroplin, z elastycznymi wężykami podłączeniowymi,  z kompletem materiałów montażowych.
 Moc chłodnicza jawna Qc=1350 W oraz moc grzewcza Qg=1130 W na  drugim biegu wentylatora. Producent / typ: Climaveneta a-CXW 0404 lub równorzędny</t>
  </si>
  <si>
    <t>4.2.15</t>
  </si>
  <si>
    <t>Klimakonwektor wentylatorowy, 2-rurowy, typ kasetonowy, do zabudowy w suficie podwieszanym, wraz z tacą ociekową, z pompką skroplin, z elastycznymi wężykami podłączeniowymi,  z kompletem materiałów montażowych.
 Moc grzewcza Qg=2640 W na  drugim biegu wentylatora. Producent / typ: Climaveneta a-CXW 0602 lub równorzędny</t>
  </si>
  <si>
    <t>4.2.16</t>
  </si>
  <si>
    <t>Klimakonwektor wentylatorowy, 2-rurowy, typ kasetonowy, do zabudowy w suficie podwieszanym, wraz z tacą ociekową, z pompką skroplin, z elastycznymi wężykami podłączeniowymi,  z kompletem materiałów montażowych.
 Moc grzewcza Qg=2620 W na  drugim biegu wentylatora. Producent / typ: Climaveneta a-CXW 0502 lub równorzędny</t>
  </si>
  <si>
    <t>4.2.17</t>
  </si>
  <si>
    <t>Klimakonwektor wentylatorowy, 2-rurowy, typ kasetonowy, do zabudowy w suficie podwieszanym, wraz z tacą ociekową, z pompką skroplin, z elastycznymi wężykami podłączeniowymi,  z kompletem materiałów montażowych.
 Moc grzewcza Qg=1420 W nna  drugim biegu wentylatora. Producent / typ: Climaveneta a-CXW 0402 lub równorzędny</t>
  </si>
  <si>
    <t>4.2.18</t>
  </si>
  <si>
    <t>Grzejnik stalowy płytowy, z wewnętrznym ożebrowaniem, z wieszakami, zasilany od dołu, z wbudowaną wkładką zaworową z regulacją wstępną, odpowietrznikiem.
 Producent/ typ: Purmo Ventil Compact CV 11-60/500 lub równorzędny</t>
  </si>
  <si>
    <t>4.2.19</t>
  </si>
  <si>
    <t>Grzejnik stalowy płytowy, z wewnętrznym ożebrowaniem, z wieszakami, zasilany od dołu, z wbudowaną wkładką zaworową z regulacją wstępną, odpowietrznikiem.
Wykonanie ze zwiększoną ochroną antykorozyjną do stosowania w pomieszczeniach wilgotnych.
 Producent/ typ: Purmo Ventil Compact CV 22-60/600 lub równorzędny</t>
  </si>
  <si>
    <t>4.2.20</t>
  </si>
  <si>
    <t>Grzejnik stalowy płytowy, z wewnętrznym ożebrowaniem, z wieszakami, zasilany od dołu, z wbudowaną wkładką zaworową z regulacją wstępną, odpowietrznikiem.
Wykonanie ze zwiększoną ochroną antykorozyjną do stosowania w pomieszczeniach wilgotnych.
 Producent/ typ: Purmo Ventil Compact CV 22-60/800\ lub równorzędny</t>
  </si>
  <si>
    <t>4.2.21</t>
  </si>
  <si>
    <t>Grzejnik stalowy płytowy, z wewnętrznym ożebrowaniem, z wieszakami, zasilany od dołu, z wbudowaną wkładką zaworową z regulacją wstępną, odpowietrznikiem.
Wykonanie ze zwiększoną ochroną antykorozyjną do stosowania w pomieszczeniach wilgotnych.
 Producent/ typ: Purmo Ventil Compact CV 22-90/900 lub równorzędny</t>
  </si>
  <si>
    <t>4.2.22</t>
  </si>
  <si>
    <t>Grzejnik stalowy płytowy, z wewnętrznym ożebrowaniem, z wieszakami, zasilany od dołu, z wbudowaną wkładką zaworową z regulacją wstępną, odpowietrznikiem.
Wykonanie ze zwiększoną ochroną antykorozyjną do stosowania w pomieszczeniach wilgotnych.
 Producent/ typ: Purmo Ventil Compact CV 22-90/600 lub równorzędny</t>
  </si>
  <si>
    <t>4.2.23</t>
  </si>
  <si>
    <t>Grzejnik stalowy płytowy, z wewnętrznym ożebrowaniem, z wieszakami, zasilany od dołu, z wbudowaną wkładką zaworową z regulacją wstępną, odpowietrznikiem.l
Wykonanie ze zwiększoną ochroną antykorozyjną do stosowania w pomieszczeniach wilgotnych.
 Producent/ typ: Purmo Ventil Compact CV 33-90/1000 lub równorzędny</t>
  </si>
  <si>
    <t>4.2.24</t>
  </si>
  <si>
    <r>
      <t>Rurociągi z rur stalowych czarnych, bez szwu, łączonych przez spawanie, materiał R35, wg PN-EN-10220.</t>
    </r>
    <r>
      <rPr>
        <sz val="9"/>
        <color rgb="FFFF0000"/>
        <rFont val="Arial"/>
        <family val="2"/>
        <charset val="238"/>
      </rPr>
      <t>,</t>
    </r>
    <r>
      <rPr>
        <sz val="9"/>
        <color rgb="FF000000"/>
        <rFont val="Arial"/>
        <family val="2"/>
        <charset val="238"/>
      </rPr>
      <t xml:space="preserve"> wraz z kompletem systemowych mocowań i podwieszeń, punktami stałymi, kompensatorami, przejściami ppoż, malowaniem, w izolacji termicznej i przeciwroszeniowej (zgodnie ze specyfikacją).</t>
    </r>
  </si>
  <si>
    <t>4.2.24.1</t>
  </si>
  <si>
    <t>dn65</t>
  </si>
  <si>
    <t>4.2.24.2</t>
  </si>
  <si>
    <t>dn50</t>
  </si>
  <si>
    <t>4.2.24.3</t>
  </si>
  <si>
    <t>dn40</t>
  </si>
  <si>
    <t>4.2.24.4</t>
  </si>
  <si>
    <t>dn32</t>
  </si>
  <si>
    <t>4.2.24.5</t>
  </si>
  <si>
    <t>dn25</t>
  </si>
  <si>
    <t>4.2.24.6</t>
  </si>
  <si>
    <t>dn20</t>
  </si>
  <si>
    <t>4.2.24.7</t>
  </si>
  <si>
    <t>dn15</t>
  </si>
  <si>
    <t>4.2.25</t>
  </si>
  <si>
    <t>Bufor wody grzewczej - wykonany z rury stalowejczarnej dn100, l=4,0m</t>
  </si>
  <si>
    <t>szt</t>
  </si>
  <si>
    <t>4.2.26</t>
  </si>
  <si>
    <t>Naczynie wzbiorcze przeponowe  PN6, poj. nominalna 35l ; ze złączem samoodcinającym. Wraz z materiałami montażowymi.  
Producent / typ: Reflex NG35 lub równorzędny</t>
  </si>
  <si>
    <t>4.2.27</t>
  </si>
  <si>
    <t>Naczynie wzbiorcze przeponowe  PN6, poj. nominalna 100l ; ze złączem samoodcinającym. Wraz z materiałami montażowymi.  
Producent / typ: Reflex NG100 lub równorzędny</t>
  </si>
  <si>
    <t>4.2.28</t>
  </si>
  <si>
    <t>Zawór bezpieczeństwa, membranowy, ciśnienie otwarcia 3.5 bar, 1/2"
typ SYR HUSTY lub równorzędny</t>
  </si>
  <si>
    <t>4.2.29</t>
  </si>
  <si>
    <t>Zawór bezpieczeństwa, membranowy, ciśnienie otwarcia 3.5. bar, 1"
typ SYR HUSTY lub równorzędny</t>
  </si>
  <si>
    <t>4.2.30</t>
  </si>
  <si>
    <t>Niezależny od ciśnienia zawór równoważący i regulacyjny (PIBCV), typ TA-COMPACT-P, wymagany spadek ciśnienia  DN 10-20: 15 kPa DN 25-32: 25 kPa, zakres przepływu Q = 22 .. 4000 l/h. Z króćcami pomiarowymi umożliwiającymi pomiar spadku ciśnienia, przepływu DN20mm
dn15</t>
  </si>
  <si>
    <t>4.2.31</t>
  </si>
  <si>
    <t>Niezależny od ciśnienia zawór równoważący i regulacyjny (PIBCV), typ TA-COMPACT-P, wymagany spadek ciśnienia  DN 10-20: 15 kPa DN 25-32: 25 kPa, zakres przepływu Q = 22 .. 4000 l/h. Z króćcami pomiarowymi umożliwiającymi pomiar spadku ciśnienia, przepływu DN20mm
dn20</t>
  </si>
  <si>
    <t>4.2.32</t>
  </si>
  <si>
    <t>Zawór odcinający gwintowany PN16, dn15</t>
  </si>
  <si>
    <t>4.2.33</t>
  </si>
  <si>
    <t>Zawór odcinający gwintowany PN16, dn20</t>
  </si>
  <si>
    <t>4.2.34</t>
  </si>
  <si>
    <t>Zawór odcinający gwintowany PN16 dn25</t>
  </si>
  <si>
    <t>4.2.35</t>
  </si>
  <si>
    <t>Zawór odcinający gwintowany PN16, dn32</t>
  </si>
  <si>
    <t>4.2.36</t>
  </si>
  <si>
    <t>Zawór odcinający gwintowany PN16, dn40</t>
  </si>
  <si>
    <t>4.2.37</t>
  </si>
  <si>
    <t>Zawór odcinający gwintowany PN16, dn50</t>
  </si>
  <si>
    <t>4.2.38</t>
  </si>
  <si>
    <t>Przepustnica międzykołnierzowa,  Producent: IMI lub równoważny
dn65</t>
  </si>
  <si>
    <t>4.2.39</t>
  </si>
  <si>
    <t>Zawór równoważący skośny typu STAD, gwintowany,  z cyfrową płynną nastawą wstępną, z króćcami pomiarowymi umożliwiającymi pomiar spadku ciśnienia, przepływu i temperatury. Z możliwością wykonania blokady nastawy oraz funkcją odciecia PN16.
Producent: IMI lub równoważny
dn25</t>
  </si>
  <si>
    <t>4.2.40</t>
  </si>
  <si>
    <t>Zawór równoważący skośny typu STAD, gwintowany,  z cyfrową płynną nastawą wstępną, z króćcami pomiarowymi umożliwiającymi pomiar spadku ciśnienia, przepływu i temperatury. Z możliwością wykonania blokady nastawy oraz funkcją odciecia PN16.
Producent: IMI lub równoważny
dn32</t>
  </si>
  <si>
    <t>4.2.41</t>
  </si>
  <si>
    <t>Zawór regulacyjno-pomiarowy typ STAF, kołnierzowy, z cyfrową płynną nastawą wstępną, z króćcami pomiarowymi umożliwiającymi pomiar spadku ciśnienia, przepływu i temperatury. Z możliwością wykonania blokady nastawy oraz funkcją odciecia PN16.
Producent: IMI lub równoważny
dn65</t>
  </si>
  <si>
    <t>4.2.42</t>
  </si>
  <si>
    <t>Zawór zwrotny gwintowany dn25</t>
  </si>
  <si>
    <t>4.2.43</t>
  </si>
  <si>
    <t>Zawór zwrotny gwintowany dn32</t>
  </si>
  <si>
    <t>4.2.44</t>
  </si>
  <si>
    <t>Zawór zwrotny gwintowany dn40</t>
  </si>
  <si>
    <t>4.2.45</t>
  </si>
  <si>
    <t>Zawór zwrotny kołnierzowy dn65</t>
  </si>
  <si>
    <t>4.2.46</t>
  </si>
  <si>
    <t>Zawór regulacyjny trójdrogowy, gwintowany, typ CV316RGA, współpracujący z silownikiem, Producent: IMI   lub równoważny
dn15</t>
  </si>
  <si>
    <t>4.2.47</t>
  </si>
  <si>
    <t>Zawór regulacyjny trójdrogowy, gwintowany, typ CV316RGA, współpracujący z silownikiem, Producent: IMI   lub równoważny
dn20</t>
  </si>
  <si>
    <t>4.2.48</t>
  </si>
  <si>
    <t>Filtr gwintowany typ Y222, z osadnikiem o średnicy otworów filtrujących 500 mikronów, bez zaworu upustowego, 
dn25</t>
  </si>
  <si>
    <t>4.2.49</t>
  </si>
  <si>
    <t>Filtr gwintowany typ Y222, z osadnikiem o średnicy otworów filtrujących 500 mikronów, bez zaworu upustowego, 
dn32</t>
  </si>
  <si>
    <t>4.2.50</t>
  </si>
  <si>
    <t>Filtr gwintowany typ Y222, z osadnikiem o średnicy otworów filtrujących 500 mikronów, bez zaworu upustowego, 
dn40</t>
  </si>
  <si>
    <t>4.2.51</t>
  </si>
  <si>
    <t>Filtr kołnierzowy typ Y333, z osadnikiem o średnicy otworów filtrujących 500 mikronów, bez zaworu upustowego, 
dn65</t>
  </si>
  <si>
    <t>4.2.52</t>
  </si>
  <si>
    <t>4.2.53</t>
  </si>
  <si>
    <t>Manometr tarczowy, zakres 0÷0,6MPa z kurkiem manometrycznym i rurką syfonową.</t>
  </si>
  <si>
    <t>4.2.54</t>
  </si>
  <si>
    <t>Termometr techniczny prosty, zakres 0-100°C</t>
  </si>
  <si>
    <t>4.2.55</t>
  </si>
  <si>
    <t>Automatyczny odpowietrznik Dn15, PN10, tmin=+80°C</t>
  </si>
  <si>
    <t>4.2.56</t>
  </si>
  <si>
    <t>Odwodnienie instalacji</t>
  </si>
  <si>
    <t>4.2.57</t>
  </si>
  <si>
    <t xml:space="preserve">Oznakowanie instalacji </t>
  </si>
  <si>
    <t>4.2.58</t>
  </si>
  <si>
    <t>Kabel grzejny samoregulujący 10W/m wraz ze sterownikiem, z dostawą i montażem
Producent/typ: DEVI pipeguard 10 lub równoważny</t>
  </si>
  <si>
    <t>4.2.59</t>
  </si>
  <si>
    <t>Prezjścia wodoi gazoszczelne, Przejścia przeciwpożarowe przy przejściach przez przegrody budowlane o klasie odporności danej przegrody budowlanej</t>
  </si>
  <si>
    <t>4.2.60</t>
  </si>
  <si>
    <t>Próby, rozruch, szkolenia pracowników, itp.</t>
  </si>
  <si>
    <t>Instalacja chłodnicza</t>
  </si>
  <si>
    <t>B01.PO.06; Pompa obiegowa , elektroniczna, czynnik glikol etylenowy 40%, wydajnośc V=1.6m3/h, wysokośc podnoszenia H=5.2m, z płynną regulacją obrotów
Producent: Grunfoss typ MAGNA3_25-80 lub równorzędny</t>
  </si>
  <si>
    <t>B01.PO.07; Pompa obiegowa , elektroniczna, czynnik woda, wydajnośc V=10.7m3/h, wysokośc podnoszenia H=4.7m, z płynną regulacją obrotów
Producent: Grunfoss  MAGNA3_32-120_F lub równorzędny</t>
  </si>
  <si>
    <t xml:space="preserve">Klimatyzator typu Split z inverterem, czynnik R32. Jednostka zewnętrzna z konstrukcją wsporczą oraz niezbędnymi materiałami montażowymi. Jednostka wewnętrzna systemu w komplecie ze sterownikiem ściennym . Wersja ścienna wraz z kompletem materiałów montażowych, z rurociągami freonowymi, z przewodami odprowadzania skroplin. Odległość między jednostkami: ok. 10m
Jednostka wewnętrzna wyposażona w pompkę skroplin. Urządzenie do pracy całorocznej w trybie chłodzenia z zestawem do pracy w niskich temperaturach do -18 st.C.
Moc chłodnicza Qc=5,0kW, moc grzewcza Qg=2,5kW
Producent: Mitsubishi Electric PKA-M50/PUZ-ZM50 lub równoważne
</t>
  </si>
  <si>
    <t>4.3.4</t>
  </si>
  <si>
    <t>4.3.4.1</t>
  </si>
  <si>
    <t>dn80</t>
  </si>
  <si>
    <t>4.3.4.2</t>
  </si>
  <si>
    <t>4.3.4.3</t>
  </si>
  <si>
    <t>4.3.4.4</t>
  </si>
  <si>
    <t>4.3.4.5</t>
  </si>
  <si>
    <t>4.3.4.6</t>
  </si>
  <si>
    <t>4.3.4.7</t>
  </si>
  <si>
    <t>4.3.4.8</t>
  </si>
  <si>
    <t>4.3.5</t>
  </si>
  <si>
    <t>4.3.6</t>
  </si>
  <si>
    <t>4.3.7</t>
  </si>
  <si>
    <t>Naczynie wzbiorcze przeponowe  PN6, poj. nominalna 140l ; ze złączem samoodcinającym. Wraz z materiałami montażowymi.  
Producent / typ: Reflex NG140 lub równorzędny</t>
  </si>
  <si>
    <t>4.3.8</t>
  </si>
  <si>
    <t>4.3.9</t>
  </si>
  <si>
    <t>4.3.10</t>
  </si>
  <si>
    <t>4.3.11</t>
  </si>
  <si>
    <t>Niezależny od ciśnienia zawór równoważący i regulacyjny (PIBCV), typ TA-COMPACT-P, wymagany spadek ciśnienia  DN 10-20: 15 kPa DN 25-32: 25 kPa, zakres przepływu Q = 22 .. 4000 l/h. Z króćcami pomiarowymi umożliwiającymi pomiar spadku ciśnienia, przepływu DN25mm
dn25</t>
  </si>
  <si>
    <t>4.3.12</t>
  </si>
  <si>
    <t>4.3.13</t>
  </si>
  <si>
    <t>4.3.14</t>
  </si>
  <si>
    <t>4.3.15</t>
  </si>
  <si>
    <t>4.3.16</t>
  </si>
  <si>
    <t>4.3.17</t>
  </si>
  <si>
    <t>4.3.18</t>
  </si>
  <si>
    <t>4.3.19</t>
  </si>
  <si>
    <t>Przepustnica międzykołnierzowa,  Producent: IMI lub równoważny
dn80</t>
  </si>
  <si>
    <t>4.3.20</t>
  </si>
  <si>
    <t>Zawór równoważący skośny typu STAD, gwintowany,  z cyfrową płynną nastawą wstępną, z króćcami pomiarowymi umożliwiającymi pomiar spadku ciśnienia, przepływu i temperatury. Z możliwością wykonania blokady nastawy oraz funkcją odciecia PN16.
Producent: IMI lub równoważny
dn20</t>
  </si>
  <si>
    <t>4.3.21</t>
  </si>
  <si>
    <t>4.3.22</t>
  </si>
  <si>
    <t>4.3.23</t>
  </si>
  <si>
    <t>4.3.24</t>
  </si>
  <si>
    <t>4.3.25</t>
  </si>
  <si>
    <t>Zawór zwrotny kołnierzowy dn80</t>
  </si>
  <si>
    <t>4.3.26</t>
  </si>
  <si>
    <t>Filtr gwintowany typ Y222, z osadnikiem o średnicy otworów filtrujących 500 mikronów, bez zaworu upustowego, 
dn20</t>
  </si>
  <si>
    <t>4.3.27</t>
  </si>
  <si>
    <t>4.3.28</t>
  </si>
  <si>
    <t>Filtr kołnierzowy typ Y333, z osadnikiem o średnicy otworów filtrujących 500 mikronów, bez zaworu upustowego, 
dn80</t>
  </si>
  <si>
    <t>4.3.29</t>
  </si>
  <si>
    <t>4.3.30</t>
  </si>
  <si>
    <t>4.3.31</t>
  </si>
  <si>
    <t>4.3.32</t>
  </si>
  <si>
    <t>4.3.33</t>
  </si>
  <si>
    <t>4.3.34</t>
  </si>
  <si>
    <t>4.3.35</t>
  </si>
  <si>
    <t>4.3.36</t>
  </si>
  <si>
    <t>BRANŻA ELEKTRYCZNA</t>
  </si>
  <si>
    <t>Instalacja gniazd wtyczkowych / Instalacja siłowa</t>
  </si>
  <si>
    <t>Florbox 12 modułów</t>
  </si>
  <si>
    <t xml:space="preserve">Zestaw gniazd 2x16A/230V IP20 z ramką </t>
  </si>
  <si>
    <t>6.1.3</t>
  </si>
  <si>
    <t xml:space="preserve">Gniazdo wtykowe 1P+Z+N, 1x16A/230V, IP20 z ramką </t>
  </si>
  <si>
    <t>6.1.4</t>
  </si>
  <si>
    <t xml:space="preserve">Gniazdo wtykowe 1P+Z+N, 1x16A/230V, IP44 z ramką </t>
  </si>
  <si>
    <t>6.1.5</t>
  </si>
  <si>
    <t>Przewód YnDY 3x2.5 mm2 Bca</t>
  </si>
  <si>
    <t>6.1.6</t>
  </si>
  <si>
    <t>Koryto kablowe perferowane 50x60 + elementy montażowe + elementy łączące (zakręty, odejścia etc.)</t>
  </si>
  <si>
    <t>6.1.7</t>
  </si>
  <si>
    <t>Rozdzielnica oddziałowa RB - Rozdzielnica elektryczna typu PrismaSeT G, firmy Schneider Electric</t>
  </si>
  <si>
    <t>kpl./set.</t>
  </si>
  <si>
    <t>6.1.8</t>
  </si>
  <si>
    <t>6.2.</t>
  </si>
  <si>
    <t xml:space="preserve">Instalacja oświetlenia podstawowego </t>
  </si>
  <si>
    <t>Oprawa typu downlight LED 1xLED 4000K CRI&gt;=80 22W Lunis 41 ECO Siteco</t>
  </si>
  <si>
    <t>Oprawa typu downlight LED 1xLED 4000K CRI&gt;=80 17W Lunis 31 ECO Siteco IP44</t>
  </si>
  <si>
    <t>Oprawa typu downlight LED 1xLED 4000K CRI &gt;= 80 14W Lunis 41 ECO, downlight</t>
  </si>
  <si>
    <t>6.2.4</t>
  </si>
  <si>
    <t>Oprawa rastrowa 60x60 LED 1xLED 4000K CRI &gt;= 80 28.5W Apollon® 41, office luminaire</t>
  </si>
  <si>
    <t>6.2.5</t>
  </si>
  <si>
    <t>Oprawa typu belka 1xLED 4000K CRI &gt;= 80 30W Monsun® 41, damp-proof luminaire</t>
  </si>
  <si>
    <t>6.2.6</t>
  </si>
  <si>
    <t>Oprawa typu belka 1xLED 5000K CRI &gt;= 80 35W Ecopack® 31, Diffusorleuchte</t>
  </si>
  <si>
    <t>6.2.7</t>
  </si>
  <si>
    <t>Łącznik jednobiegunowy, IP20</t>
  </si>
  <si>
    <t>6.2.8</t>
  </si>
  <si>
    <t>Łącznik jednobiegunowy, IP44</t>
  </si>
  <si>
    <t>6.2.9</t>
  </si>
  <si>
    <t>Łącznik świecznikowy, IP20</t>
  </si>
  <si>
    <t>6.2.10</t>
  </si>
  <si>
    <t>Łącznik świecznikowy, IP44</t>
  </si>
  <si>
    <t>6.2.11</t>
  </si>
  <si>
    <t>Łącznik schodowy, IP20</t>
  </si>
  <si>
    <t>6.2.12</t>
  </si>
  <si>
    <t>Łącznik schodowy, IP44</t>
  </si>
  <si>
    <t>6.2.13</t>
  </si>
  <si>
    <t>Czujka ruchu 360</t>
  </si>
  <si>
    <t>6.2.14</t>
  </si>
  <si>
    <t>Przewód YnDY 3x1.5 mm2 Bca</t>
  </si>
  <si>
    <t>6.2.15</t>
  </si>
  <si>
    <t>6.3.</t>
  </si>
  <si>
    <t xml:space="preserve">Awaryjne oświetlenie ewakuacyjne </t>
  </si>
  <si>
    <t>Oprawa ewakuacyjna PRIMOS CLA LED 0140-CL-1W-AT-1h-SM-TE-CW-9016</t>
  </si>
  <si>
    <t>6.3.3</t>
  </si>
  <si>
    <t>Oprawa awaryjnego oświetlenia ewakuacyjnego OWA SU LED 0000-RP-3W-AT-1h-NM-TS-CW-9016-RND</t>
  </si>
  <si>
    <t>6.3.4</t>
  </si>
  <si>
    <t>Oprawa awaryjnego oświetlenia ewakuacyjnego OWA SU LED 0000-AP-1W-AT-1h-NM-TS-CW-9016-RND</t>
  </si>
  <si>
    <t>6.3.5</t>
  </si>
  <si>
    <t>Oprawa ewakuacyjna PROFILIGHT SGN LED 0000-30x15-AT-1h-M-9003-FT-X-X-S</t>
  </si>
  <si>
    <t xml:space="preserve">Instalacja uziemienia i połączeń wyrównawczych </t>
  </si>
  <si>
    <t>Płaskownik FeZn 30x4 mm - uziom fundamentowy</t>
  </si>
  <si>
    <t>Połączenie skręcane (poprzez złącze krzyżowe)</t>
  </si>
  <si>
    <t>Połączenie spawane</t>
  </si>
  <si>
    <t>Przewód instalacyjny H07V-K / LgY 1,5 750V żółto-zielony linka giętka</t>
  </si>
  <si>
    <t>Przewód instalacyjny H07V-K / LgY 35 750V żółto-zielony linka giętka</t>
  </si>
  <si>
    <t>Instalacja odgromowa</t>
  </si>
  <si>
    <t>Drut FeZn Ø8 mm</t>
  </si>
  <si>
    <t xml:space="preserve">Maszt odgromowy h=3m </t>
  </si>
  <si>
    <t xml:space="preserve">Wsporniki </t>
  </si>
  <si>
    <t>ELEKTRYKA - NISKIE PRĄDY</t>
  </si>
  <si>
    <t>Sieć strukturalna (wraz z materiałami pomocniczymi, montażem, podłączeniem, sprawdzeniem i uruchomieniem)</t>
  </si>
  <si>
    <t xml:space="preserve">Szafa RACK | IT 19" | wysokość: 42U | szerokość: 800 mm | głębokość: 800 mm | </t>
  </si>
  <si>
    <t>Pigtail światłowodowy FO MM LC/PC 50/125 OM3 Easy Strip BKT 2m 12szt (kolorowe)</t>
  </si>
  <si>
    <t>Przełącznica światłowodowa FO 24XSC</t>
  </si>
  <si>
    <t>Szuflada zapasu kabla do szafy RACK 19" 1U 257mm z organizerem czarna</t>
  </si>
  <si>
    <t>Adapter światlowodowy FO SM simplex SC/APC-SC/APC SLIM z klapką zabezpieczajacą</t>
  </si>
  <si>
    <t>Cokół do szafy RACK z wibroizolatorami</t>
  </si>
  <si>
    <t>Zespół oświetlenia zasilany prądem 230 V, montaż w rozstawie 19”, wysokość 1U</t>
  </si>
  <si>
    <t>Organizer kabli grzebieniowy | wys. 1U | gł. 87 mm | 12 otworów w grzebieniu |</t>
  </si>
  <si>
    <t>Prowadnica kabli</t>
  </si>
  <si>
    <t>Koryto kablowe pionowe ze zdejmowaną osłoną przednią 42U</t>
  </si>
  <si>
    <t>Panel wentylacyjny | 4 wentylatory | wys. 1U | gł. 350 mm |</t>
  </si>
  <si>
    <t>Termostat do paneli wentylacyjnych PW</t>
  </si>
  <si>
    <t>Półka ruchoma IR/1U 305 mm (gł. montażu: 350-450 mm) mocowana na 4 belkach</t>
  </si>
  <si>
    <t>Szuflada na dokumentację | 19" | wys. 2U | gł. 465 mm |</t>
  </si>
  <si>
    <t>Kieszeń na dokumentację</t>
  </si>
  <si>
    <t xml:space="preserve">Półka stała IS/0,5U | wysokość: 0,5U  |  głębokość 350 mm | głębokość montażowa między przednimi a tylnymi belkami nośnymi: 350-450 mm  |  </t>
  </si>
  <si>
    <t>Zaślepka wraz z elementami mocujacymi 1U</t>
  </si>
  <si>
    <t>7.1.18</t>
  </si>
  <si>
    <t xml:space="preserve">Listwa uziemienia do szafek SD/SJ SJB </t>
  </si>
  <si>
    <t>7.1.19</t>
  </si>
  <si>
    <t>Szczotka do otworu kablowego</t>
  </si>
  <si>
    <t>7.1.20</t>
  </si>
  <si>
    <t>Szczotki techniczne dolne, boczne, górne</t>
  </si>
  <si>
    <t>7.1.21</t>
  </si>
  <si>
    <t>Kabel HDMI</t>
  </si>
  <si>
    <t>7.1.22</t>
  </si>
  <si>
    <t>Gniazdo HDMI</t>
  </si>
  <si>
    <t>7.1.23</t>
  </si>
  <si>
    <t>Panel medialny mediaport CUBOBOX 6 modułowy</t>
  </si>
  <si>
    <t>7.1.24</t>
  </si>
  <si>
    <t>7.1.25</t>
  </si>
  <si>
    <t xml:space="preserve">Gniazdo abonenckie 2x RJ45 kat. 7 </t>
  </si>
  <si>
    <t>szt..</t>
  </si>
  <si>
    <t>7.1.26</t>
  </si>
  <si>
    <t xml:space="preserve">Gniazdo abonenckie  RJ45 kat. 7 </t>
  </si>
  <si>
    <t>7.1.27</t>
  </si>
  <si>
    <t xml:space="preserve">Acces Point </t>
  </si>
  <si>
    <t>7.1.28</t>
  </si>
  <si>
    <t>Koryto kablowe perferowane 50x60</t>
  </si>
  <si>
    <t>7.1.29</t>
  </si>
  <si>
    <t>Peszle</t>
  </si>
  <si>
    <t>7.1.30</t>
  </si>
  <si>
    <t>Gniazdo 2xRJ 45 - moduł do florboxa</t>
  </si>
  <si>
    <t>7.1.31</t>
  </si>
  <si>
    <t>System CCTV (wraz z materiałami pomocniczymi, montażem, podłączeniem, sprawdzeniem i uruchomieniem)</t>
  </si>
  <si>
    <t>Kamera wewnętrzna 180</t>
  </si>
  <si>
    <t>7.2.2</t>
  </si>
  <si>
    <t>Zestaw komputerowy (PC+monitor+mysz) z oprogramowaniem Windows + software do obsługi monitoringu w pełnej wersji</t>
  </si>
  <si>
    <t>7.2.3</t>
  </si>
  <si>
    <t xml:space="preserve">Monitor 43" Samsung </t>
  </si>
  <si>
    <t>7.2.4</t>
  </si>
  <si>
    <t>Uchwyt do monitorów</t>
  </si>
  <si>
    <t>7.2.5</t>
  </si>
  <si>
    <t>Dysk twardy 10TB 24h/7 Seagate ST10000VX Dysk HDD 3.5’’</t>
  </si>
  <si>
    <t>sz.t</t>
  </si>
  <si>
    <t>7.2.6</t>
  </si>
  <si>
    <t>Serwer rejestrujący miejsce na 16x HDD 3,5’’ SATA, RAID 5</t>
  </si>
  <si>
    <t>7.2.7</t>
  </si>
  <si>
    <t>Switch montaż w szafie RACK</t>
  </si>
  <si>
    <t>7.2.8</t>
  </si>
  <si>
    <t xml:space="preserve">UPS + Zewnętrzny Zestaw Akumulatorów </t>
  </si>
  <si>
    <t>7.2.9</t>
  </si>
  <si>
    <t>7.2.10</t>
  </si>
  <si>
    <t xml:space="preserve">Zamek elektromagnetyczny do drzwi przeciwpożarowych </t>
  </si>
  <si>
    <t xml:space="preserve">Zamek elektromagnetyczny </t>
  </si>
  <si>
    <t>7.3.3</t>
  </si>
  <si>
    <t>Akumulatory</t>
  </si>
  <si>
    <t>7.3.4</t>
  </si>
  <si>
    <t xml:space="preserve">Sygnalizator zewnętrzny </t>
  </si>
  <si>
    <t>7.3.5</t>
  </si>
  <si>
    <t>Centrala alarmowa (z modułem komunikacji, obudową, transformatorem etc.)</t>
  </si>
  <si>
    <t>7.3.6</t>
  </si>
  <si>
    <t>Ekspander</t>
  </si>
  <si>
    <t>7.3.7</t>
  </si>
  <si>
    <t>Czytnik kart zblizeniowych</t>
  </si>
  <si>
    <t>7.3.8</t>
  </si>
  <si>
    <t>Klucz / pastylek</t>
  </si>
  <si>
    <t>7.3.9</t>
  </si>
  <si>
    <t xml:space="preserve">Kabel alarmowy/domofonowy YTDY 10x0,5 </t>
  </si>
  <si>
    <t>7.3.10</t>
  </si>
  <si>
    <t>Manipulator dotykowy z ekranem graficznym</t>
  </si>
  <si>
    <t>7.3.11</t>
  </si>
  <si>
    <t xml:space="preserve">Czujki ruchu </t>
  </si>
  <si>
    <t>7.3.12</t>
  </si>
  <si>
    <t xml:space="preserve">Sygnalizator wewnętrzny </t>
  </si>
  <si>
    <t>7.3.13</t>
  </si>
  <si>
    <t>8.</t>
  </si>
  <si>
    <t>INNE, WYŻEJ NIEWYMIENIONE</t>
  </si>
  <si>
    <t>8.1</t>
  </si>
  <si>
    <t>8.2</t>
  </si>
  <si>
    <t>8.3</t>
  </si>
  <si>
    <t>8.4</t>
  </si>
  <si>
    <t>B02 - WARSZTAT</t>
  </si>
  <si>
    <t>B02- WARSZTAT</t>
  </si>
  <si>
    <t>Typ Bz1: Brana segmentowa 15000x6000mm, Brama do hal przemysłowych, harmonijkowa w schemacie składania 3:3 z wypełnieniem PU lub wełną mineralną prasowaną szerokość 6000mm w świetle przejścia, z pasem przeszkleń wg. schematu, wielkość przeszkleń wg. standardu wybranego systemu. przejścia</t>
  </si>
  <si>
    <t xml:space="preserve">Typ Bz2: Brana segmentowa 2000x3000mm, wykładana na strop,  z przeszkleniami, 1m/s, Umax=1,3 W/m2K, </t>
  </si>
  <si>
    <t>Typ Dz1: Drzwi stalowe jednoskrzydłowe, Umax=1,3 W/m2K, RAL 7016,samozamykacz ,dźwignia antypaniczna, dodatkowy zamek</t>
  </si>
  <si>
    <t>Typ O1: Zestaw stalowo - szklany zewnętrzny, szyby zespolone bezpieczne, uchylne wg. schematu, szyba z powłoka refleksyjną g=0,35,  U Max= 0,9 W/(M2k), Ra1 = 32 Db, parapety zewnętrzne – z blachy stalowej ocynkowanej i malowanej, podokiennik wewnętrzny, RAL 7016</t>
  </si>
  <si>
    <t>Typ O2: Zestaw stalowo - szklany zewnętrzny, szyby zespolone bezpieczne, stałe, szyba z powłoka refleksyjną g=0,35,  U Max= 0,9 W/(M2k), Ra1 = 32 Db, parapety zewnętrzne – z blachy stalowej ocynkowanej i malowanej, podokiennik wewnętrzny, RAL 7016</t>
  </si>
  <si>
    <t>Typ O3: Zestaw stalowo - szklany zewnętrzny, szyby zespolone bezpieczne, uchylne wg. schematu, szyba z powłoka refleksyjną g=0,35,  U Max= 0,9 W/(M2k), Ra1 = 32 Db, parapety zewnętrzne – z blachy stalowej ocynkowanej i malowanej, podokiennik wewnętrzny, RAL 7016</t>
  </si>
  <si>
    <t>Typ SD1: Świetlik dachowy pasmowy łukowy 3000x9665mm (dxL), podstawa ocieplona prosta,  wypełnienie wielokomorowe poliwęglanowe/kompozytowe, wysokość podstawy H= 500mm, klasyfikacja Broof(t1), U Max= 1,1 W/(M2k)</t>
  </si>
  <si>
    <t>Typ D-1: Płyty warstwowe dachowe PIR gr. 150mm na konstrukcji stalowej (TYP 150/190)</t>
  </si>
  <si>
    <t>Typ D-2: Ocieplenie dachu: paroizolacja,  wełna mineralna 10 cm supertwarda, warstwy spadkowe wełny twardej 24-5cm, warstwa wierzchnia wełna mineralna supertwarda 5cm  wykończeniem membraną PCV wywiniętą na attyki, kolor membrany jasnoszary</t>
  </si>
  <si>
    <t>Dachowy system asekuracji linowej
Mocowanie do żelbetu dedykowany do dachów wykończonych membraną PVC
Komplet wg rys. dachu.
- linka asekuracyjna 57,30 mb
- zaczep końcowy   2szt.
- zaczep narożny   4szt.
- zaczep pośredni   13szt.</t>
  </si>
  <si>
    <t>PG-2 Utwardzenie powierzchniowe i impregnacja przciwolejowa płyty żelebetowej</t>
  </si>
  <si>
    <t>PG-3 Utwardzanie powierzchniowe i zabezpieczenie powłoką epoksydową</t>
  </si>
  <si>
    <t>Tynk cementowo-wapienny</t>
  </si>
  <si>
    <t>Malowanie farbą akrylową</t>
  </si>
  <si>
    <t>Sw3 - Ściana systemowa z płyt GK gr. 12.5cm na ruszcie stalowym 100mm z wypełnieniem W.M. - poszycie dwustronne pojedyńcze</t>
  </si>
  <si>
    <t>Sw4 - Ściana systemowa z płyt GK gr. 10cm na ruszcie stalowym 50mm z wypełnieniem W.M. - poszycie dwustronne podwójne</t>
  </si>
  <si>
    <t>Sw5 - Ściana systemowa z płyt GK gr. 9-25cm na ruszcie stalowym 50mm z wypełnieniem W.M. - poszycie jednostronne podwójne</t>
  </si>
  <si>
    <t>Malowanie farbą lateksową zmywalną, pomieszczenia sanitariatów do wys. 2,0m</t>
  </si>
  <si>
    <t>Mlaownie farbą akrylową do pomieszczeń mokrych</t>
  </si>
  <si>
    <t>Malowanie cokołów farbą akrylową zmywalną</t>
  </si>
  <si>
    <t>Typ Bw1: Brama segmentowa z drzwiami serwisowymi, prowadzenie pionowe,  z przeszkleniami, 1m/s, drzwi serwisowe min. 900x2000 mm w świetle przejścia</t>
  </si>
  <si>
    <t>Typ Bw2: Brama podnoszon, prowadzenie pionowe,  z przeszkleniami, 1m/s, drzwi serwisowe min. 900x2000 mm w świetle przejścia</t>
  </si>
  <si>
    <t>Typ D1: Drzwi drewniane płycinowe wewnętrzne jednoskrzydłowe , RAL 7016, samozamykacz, dodatkowy zamek</t>
  </si>
  <si>
    <t>Typ D2: Drzwi drewniane płycinowe wewnętrzne jednoskrzydłowe z kratką wentylacyjną, RAL 7016, samozamykacz</t>
  </si>
  <si>
    <t>Typ D3: Drzwi drewniane płycinowe wewnętrzne jednoskrzydłowe z kratką wentylacyjną i okienkiem nietransparentnym, szyba klejona laminowana, RAL 7016</t>
  </si>
  <si>
    <t>n/d</t>
  </si>
  <si>
    <t>sufity podwieszone</t>
  </si>
  <si>
    <t>Sufit podwieszony mineralny kasetonowy 60x60cm do pomieszczeń mokrych</t>
  </si>
  <si>
    <t xml:space="preserve">Umywalka 70x50cm ze stopą, biała, komplet z baterią lo-flow - pom. porządkowe </t>
  </si>
  <si>
    <t xml:space="preserve">Pisuar wiszący,biały,  typ lo-flow </t>
  </si>
  <si>
    <t>Wycieraczka systemowa zewnętrzna z kasetą 80x60cm</t>
  </si>
  <si>
    <t xml:space="preserve">Rynna dachowa ocynkowana, powlekana śr. 180mm z montażem </t>
  </si>
  <si>
    <t>Rura spustowa ocynkowana, powlekana śr. 125mm z montażem L=8,0m</t>
  </si>
  <si>
    <t>Rura spustowa ocynkowana, powlekana śr. 125mm z montażem L=4,9m</t>
  </si>
  <si>
    <t>Typ SO1: Słupek odbojowy Rura fi 108, wys.1,1m  
 stalowy, profil rurowy  malowane: w żółto-czarne pasy</t>
  </si>
  <si>
    <t xml:space="preserve">Typ DR1: Drabina stalowa z kabłakiem i podestem górnym, RAL 9035, wysokośc wchodzenia h=5,05m </t>
  </si>
  <si>
    <t xml:space="preserve">Typ DR2: Drabina stalowa z kabłakiem i podestem górnym, RAL 9035, wysokośc wchodzenia h=3,23m </t>
  </si>
  <si>
    <t>DA1 - Daszek nad bramą główną 1650x100cm (szer.x gł.), Zadaszenie w konstrukcji stalowej z profili L60/60/6
obudowa z blachy stalowej powlekanej RAL 7016
z oświetleniem led w każdej sekcji</t>
  </si>
  <si>
    <t>DA2 - Daszek nad drzwiami wejściowymi 150x100cm (szer.x gł.) Zadaszenie w konstrukcji stalowej z profili L60/60/6
obudowa z blachy stalowej powlekanej RAL 7016
z oświetleniem led w każdej sekcji</t>
  </si>
  <si>
    <t>DA3 - Daszek nad bramą segmentową 300x100cm (szer.x gł.) Zadaszenie w konstrukcji stalowej z profili L60/60/6
obudowa z blachy stalowej powlekanej RAL 7016
z oświetleniem led w każdej sekcji</t>
  </si>
  <si>
    <t>1.5.7.11</t>
  </si>
  <si>
    <t>Wiata na gazy techniczne o wymiarach 120 x 312.5 x 268cm (szer.x dł.x wys.): 
Ścianki wewnętrzne  wiaty gazów tchnicznych:
-	rama z profili L60x60x6, malowane, blacha trapezowa powlekana T14
Wrota frontowe
-	rama z profili stalowych L60x60x6 na zawiasach, malowane, siatka ogrodzeniowa 3mm lub panel druciany, rygiel dolny, zamek z wkładka
Pozostałe elementy
-	L60x60x6 - 28,3mb
-	[]60x60x6 - 2,4 mb
-	siatka 3mm -10,5m2
-	blacha T14 - 5,2m2
-	rygle z kłódką 2 szt.
-	zamek z klamka i wkładką 2 szt.
-	zawiasy 6 szt.
-	listwa kapinosowa 7,85mb
Ściany, faundamenty i dach - w części konstrukcyjnej</t>
  </si>
  <si>
    <t>Beton podkładowy, beton C12/15</t>
  </si>
  <si>
    <t>Ławy fundamentowe, beton C30/37 W8</t>
  </si>
  <si>
    <t>Stopy fundamentowe, beton C30/37 W8</t>
  </si>
  <si>
    <t>2.2.4.a</t>
  </si>
  <si>
    <t>Zbrojenie stóp fundamentowych, stal zbrojeniowa B500B (przyjęto współczynnik 80 kg/m3)</t>
  </si>
  <si>
    <t>Ściany fundamentowe, beton C30/37 W8</t>
  </si>
  <si>
    <t>2.2.6</t>
  </si>
  <si>
    <t>Zbrojenie ścian fundamentowych, stal zbrojeniowa B500B (przyjęto współczynnik 30 kg/m2)</t>
  </si>
  <si>
    <t>2.2.7</t>
  </si>
  <si>
    <t>Płyta fundamentowa, beton C30/37 W8</t>
  </si>
  <si>
    <t>2.2.8</t>
  </si>
  <si>
    <t>Zbrojenie płyty fundamentowej, stal zbrojeniowa B500B (przyjęto współczynnik 80 kg/m3)</t>
  </si>
  <si>
    <t xml:space="preserve">Posadzka </t>
  </si>
  <si>
    <t>Podbudowa płyty, gr. ~500 mm</t>
  </si>
  <si>
    <t>Płyta posadzki, gr. 310 mm, beton C35/45</t>
  </si>
  <si>
    <t>2.5</t>
  </si>
  <si>
    <t>Konstrukcja żelbetowa</t>
  </si>
  <si>
    <t>Zbrojenie belek, wieńców i nadproży żelbetowych, stal zbrojeniowa B500B (przyjęto współczynnik 150 kg/m3)</t>
  </si>
  <si>
    <t>Strop żelbetowy monolityczny, gr. 180mm, gr. 200mm, beton C30/37</t>
  </si>
  <si>
    <t>Zbrojenie stropu żelbetowego, stal zbrojeniowa B500B (przyjęto współczynnik 25 kg/m2)</t>
  </si>
  <si>
    <t>2.5.6</t>
  </si>
  <si>
    <t>2.6</t>
  </si>
  <si>
    <t>Konstrukcja stalowa</t>
  </si>
  <si>
    <t>Elementy kotwiące, zestaw kotew, kosz kotwiący</t>
  </si>
  <si>
    <t>Słupy stalowe</t>
  </si>
  <si>
    <t>Belki stalowe, kratownice, podciągi, stężenia</t>
  </si>
  <si>
    <t>Wpust podłogowy wykonany ze stali nierdzewnej, do montażu w toaletach i pomieszczeniach porządkowych, z rusztem 150x150 klasy obciążenia K3, wraz z elementami mocującymi, uszczelnieniem oraz dostawą i montażem DN70</t>
  </si>
  <si>
    <t>Wpust podłogowy wykonany ze stali nierdzewnej, do montażu w pomieszczeniach technicznych, z rusztem 150x150 klasy obciążenia L15, wraz z elementami mocującymi, uszczelnieniem oraz dostawą i montażem DN110</t>
  </si>
  <si>
    <t>Instalacja kanalizacji technologicznej</t>
  </si>
  <si>
    <t>Odwodnienie liniowe do montażu w pomieszczeniach technicznych, z rusztem żeliwnym klasy obciążenia M125  wraz z elementami mocującymi, uszczelnieniem oraz dostawą i montażem, L=9.5 m</t>
  </si>
  <si>
    <t xml:space="preserve">Zgodnie z br.arch. </t>
  </si>
  <si>
    <t>Zawor zwrotny antyskażeniowy gwintowany z możliwościa nadzoru BA wraz z dostawą i montażem</t>
  </si>
  <si>
    <t>Zawor zwrotny antyskażeniowy gwintowany z możliwościa nadzoru EA DN20 wraz z dostawą i montażem</t>
  </si>
  <si>
    <t>Filtr siatkowy z osadnikiem DN25 wraz z dostawą i montażem</t>
  </si>
  <si>
    <t>Zawór kulowy DN32 wraz z dostawą i montażem</t>
  </si>
  <si>
    <t>Podgrzewacz ciepłej wody elektryczny o mocy 5.5 kW na napięcie 230 V wraz z elementami mocującymi, dostawą i montażem</t>
  </si>
  <si>
    <t>Zawór czerpalny DN 15 ze złączką do węża i zaworem antyskazeniowym HA wraz z dostawą i montażem</t>
  </si>
  <si>
    <t>Zawór czerpalny DN 25 ze złączką do węża mrozoodporny i zaworem antyskazeniowym HA wraz z dostawą i montażem</t>
  </si>
  <si>
    <t>B02.AHU.SE.04 Centrala nawiewno-wywiewna, zewnętrzna, wraz z podkonstrukcją i pomostem obsługowym. Nawiew: 15 000 m3/h, Wywiew: 15 000 m3/h
CZĘŚĆ NAWIEWNA: przepustnica z siłownikiem, filtry M5,  dwa tłumiki akustyczne, rotorowy wymiennik ciepła, wentylator nawiewny (300Pa) z silnikeirm typu EC, nagrzewnica glicol etylenowy40% 45/40'C, 
CZĘŚĆ WYWIEWNA: filtr M5, dwa tłumiki akustyczne, wentylator wywiewny (500Pa) z silnikeirm typu EC, separator kondensatu, przepustnica z siłownikiem
Dostawa centrali wentylacyjnej nastąpi z fabryczną automatyką producenta central. Wszystkie centrale zostaną wyposażone w wyłączniki serwisowe. Do wyceny centrali nalezy doliczyć podkonstukcję stalową - wykonanie wg dokumentacji wykonawczej i warsztatowej oferenta. 
Poducent: Klimor lub równoważny</t>
  </si>
  <si>
    <t>B02.EF.01 Wentylator dachowy z pionowym wyrzutem,  Wydajność V=100 m3/h, spręż dyspozycyjny Dp=250 Pa. Silnik wentylator typu EC z możliwością płynnej regulacji. Wentylator wyposażony w wyłącznik serwisowy. Dostawa wentylatora z cokołem dachowym tłumiącym i podstawą dachową. Montaż wentylatora na podkonstrukcji stalowej w zakresie wykonawcy instalacji. Klapa zwrotna.Producent/ typ: Systemair TFSR 200 EC Sileo lub równowazny</t>
  </si>
  <si>
    <t>B02.EF.02 Wentylator dachowy z pionowym wyrzutem,  Wydajność V=80 m3/h, spręż dyspozycyjny Dp=250 Pa. Silnik wentylator typu EC z możliwością płynnej regulacji. Wentylator wyposażony w wyłącznik serwisowy. Dostawa wentylatora z cokołem dachowym tłumiącym i podstawą dachową. Montaż wentylatora na podkonstrukcji stalowej w zakresie wykonawcy instalacji. Klapa zwrotna. Producent/ typ: Systemair TFSR 200 EC Sileo lub równowazny</t>
  </si>
  <si>
    <t>B02.EF.03 Wentylator dachowy z pionowym wyrzutem,  Wydajność V=3000 m3/h, spręż dyspozycyjny Dp=250 Pa. Silnik wentylator typu EC z możliwością płynnej regulacji. Wentylator wyposażony w wyłącznik serwisowy. Dostawa wentylatora z cokołem dachowym tłumiącym i podstawą dachową. Montaż wentylatora na podkonstrukcji stalowej w zakresie wykonawcy instalacji. Klapa zwrotna. Producent/ typ: Systemair DVN 450EC lub równowazny</t>
  </si>
  <si>
    <t>B02.EF.04 Wentylator dachowy z pionowym wyrzutem,  Wydajność V=3000 m3/h, spręż dyspozycyjny Dp=250 Pa. Silnik wentylator typu EC z możliwością płynnej regulacji. Wentylator wyposażony w wyłącznik serwisowy. Dostawa wentylatora z cokołem dachowym tłumiącym i podstawą dachową. Montaż wentylatora na podkonstrukcji stalowej w zakresie wykonawcy instalacji. Klapa zwrotna. Producent/ typ: Systemair DVN 450EC lub równowazny</t>
  </si>
  <si>
    <t>B02.EF.05 Wentylator dachowy z pionowym wyrzutem,  Wydajność V=3000 m3/h, spręż dyspozycyjny Dp=250 Pa. Silnik wentylator typu EC z możliwością płynnej regulacji. Wentylator wyposażony w wyłącznik serwisowy. Dostawa wentylatora z cokołem dachowym tłumiącym i podstawą dachową. Montaż wentylatora na podkonstrukcji stalowej w zakresie wykonawcy instalacji. Klapa zwrotna. Producent/ typ: Systemair DVN 450EC lub równowazny</t>
  </si>
  <si>
    <r>
      <t xml:space="preserve">Kanał wentylacyjny okrągły typu spiro, z blachy stalowej ocynkowanej, klasa szczelności minimum B, średnica 315m, wraz z kształtkami, z otworami rewizyjnymi i zawiesiami oraz materiałami montażowymi.
</t>
    </r>
    <r>
      <rPr>
        <sz val="11"/>
        <rFont val="Arial Narrow"/>
        <family val="2"/>
        <charset val="238"/>
      </rPr>
      <t xml:space="preserve"> </t>
    </r>
  </si>
  <si>
    <r>
      <t xml:space="preserve">Kanał wentylacyjny okrągły typu spiro, z blachy stalowej ocynkowanej, klasa szczelności minimum B, średnica 400m, wraz z kształtkami, z otworami rewizyjnymi i zawiesiami oraz materiałami montażowymi.
</t>
    </r>
    <r>
      <rPr>
        <sz val="11"/>
        <rFont val="Arial Narrow"/>
        <family val="2"/>
        <charset val="238"/>
      </rPr>
      <t xml:space="preserve"> </t>
    </r>
  </si>
  <si>
    <t>Odsysacz bębnowy spalin Ve=3000 m3/h</t>
  </si>
  <si>
    <t>Stół spawalniczo -szlifierski</t>
  </si>
  <si>
    <t>Urządzenie filtro-wentylacyjne z odciągami do zastosowania przy stołach spawalniczych i szlifierskich z dwoma odciągami</t>
  </si>
  <si>
    <t xml:space="preserve">Nawiewnik sufitowy wirowy VDL-B-H-L-D-S-E1/630. Wyposażenie: izolowana termicznie skrzynka rozprężna, z króćcem bocznym, z przepustnicą regulacyjną. Producent TROX lub równoważny. Dostawa, materiały montażowe, montaż. </t>
  </si>
  <si>
    <t xml:space="preserve">Kratka wyciagowa typ TR-AG/525x325/A1/C11, Producent TROX lub równoważny. Dostawa, materiały montażowe, montaż. </t>
  </si>
  <si>
    <t xml:space="preserve">Nawiewnik sufitowy wirowy WDW-Q-Z-H-M-L/600x24. Wyposażenie: izolowana termicznie skrzynka rozprężna, z króćcem bocznym, z przepustnicą regulacyjną. Producent TROX lub równoważny. Dostawa, materiały montażowe, montaż. </t>
  </si>
  <si>
    <t xml:space="preserve">Wywiewnik sufitowy wirowy WDW-Q-Z-H-M-L/600x24. Wyposażenie: izolowana termicznie skrzynka rozprężna, z króćcem bocznym, z przepustnicą regulacyjną. Producent TROX lub równoważny. Dostawa, materiały montażowe, montaż. </t>
  </si>
  <si>
    <t>Samoczynna przepustnica zwrotna prostokątna 500x500, wielopłaszczyznowa,  wykonanie z blachy aluminiowej, z materiałami montażowymi.</t>
  </si>
  <si>
    <t>Samoczynna przepustnica zwrotna prostokątna 500x250, wielopłaszczyznowa,  wykonanie z blachy aluminiowej, z materiałami montażowymi.</t>
  </si>
  <si>
    <t>Samoczynna przepustnica zwrotna prostokątna 300x200, wielopłaszczyznowa,  wykonanie z blachy aluminiowej, z materiałami montażowymi.</t>
  </si>
  <si>
    <t>Instalacja grzewcza</t>
  </si>
  <si>
    <r>
      <t>B02.PC.04 Pompa ciepła powietrzna,  wraz z wbudowanymi dwoma pompami obiegowymi, z wbudowanym zbiornikiem buforowym; wraz z pełną automatyką; izolowana cieplnie.
 Wydajność grzewcza Qh=</t>
    </r>
    <r>
      <rPr>
        <sz val="9"/>
        <rFont val="Arial"/>
        <family val="2"/>
        <charset val="238"/>
      </rPr>
      <t xml:space="preserve">35.6 </t>
    </r>
    <r>
      <rPr>
        <sz val="9"/>
        <color rgb="FF000000"/>
        <rFont val="Arial"/>
        <family val="2"/>
        <charset val="238"/>
      </rPr>
      <t>kW,  współczynnik COP=1,75, czynnik grzewczy woda, tz/tp=45/40 st.C.
Wydajność chłodnicza Qc</t>
    </r>
    <r>
      <rPr>
        <sz val="9"/>
        <rFont val="Arial"/>
        <family val="2"/>
        <charset val="238"/>
      </rPr>
      <t>=60,5</t>
    </r>
    <r>
      <rPr>
        <sz val="9"/>
        <color rgb="FF000000"/>
        <rFont val="Arial"/>
        <family val="2"/>
        <charset val="238"/>
      </rPr>
      <t xml:space="preserve"> kW,  współczynnik EER=2,35, czynnik chłodniczy woda tz/tp=7/12 st.C.
Posadowienie na podkonstrukcji systemowej typu "big-foot". Pompa ciepła wraz z niezbędnymi elementami montażowymi jak wibroizolatory, połączenia elastyczne
Producent/ typ: Mitsubishi MEHP-is-G07_0071   lub równorzędny</t>
    </r>
  </si>
  <si>
    <r>
      <t>B02.PC.04 Pompa ciepła powietrzna,  wraz z wbudowanymi dwoma pompami obiegowymi, z wbudowanym zbiornikiem buforowym; wraz z pełną automatyką; izolowana cieplnie.
 Wydajność grzewcza Qh=44,6kW,  współczynnik COP=1,67, czynnik grzewczy woda, tz/tp=45/40 st.C.
Wydajność chłodnicza Qc</t>
    </r>
    <r>
      <rPr>
        <sz val="9"/>
        <rFont val="Arial"/>
        <family val="2"/>
        <charset val="238"/>
      </rPr>
      <t>=72,1</t>
    </r>
    <r>
      <rPr>
        <sz val="9"/>
        <color rgb="FF000000"/>
        <rFont val="Arial"/>
        <family val="2"/>
        <charset val="238"/>
      </rPr>
      <t xml:space="preserve"> kW,  współczynnik EER=2,36, czynnik chłodniczy woda tz/tp=7/12 st.C.
Posadowienie na podkonstrukcji systemowej typu "big-foot". Pompa ciepła wraz z niezbędnymi elementami montażowymi jak wibroizolatory, połączenia elastyczne
Producent/ typ: Mitsubishi MEHP-is-G07_0092   lub równorzędny</t>
    </r>
  </si>
  <si>
    <t>Aparat grzewczo - wentylacyjny o mocy 6,8 kW, konsolą montażową z elastycznymi przewodami przyłączeniowymi,  sterownikiem pomieszczeniowym, ściennym termostatem, przełącznikiem biegów wentylatora, zabezpieczeniem silnika za pomocą styków termicznych, skrzynką sterująco - zasilającą, wraz materiałami montażowymi i uszczelniającymi. Dostawa, montaż. Producent/ typ: FlaktGroup/Multimaxx HD lub równowazny</t>
  </si>
  <si>
    <t>B02.PO.07;01 Pompa obiegowa , elektroniczna , czynnik woda, wydajnośc V=9,8m3/h, wysokośc podnoszenia H=5.0m, z płynną regulacją obrotów
Producent: Grunfoss typ MAGNA3_32-120 F lub równorzędny</t>
  </si>
  <si>
    <t>B02.PO.07;02 Pompa obiegowa , elektroniczna , czynnik woda, wydajnośc V=9,8m3/h, wysokośc podnoszenia H=5.0m, z płynną regulacją obrotów
Producent: Grunfoss typ MAGNA3_32-120 F lub równorzędny</t>
  </si>
  <si>
    <t>B02.PO.08;01 Pompa obiegowa , elektroniczna , czynnik woda, wydajnośc V=9,8m3/h, wysokośc podnoszenia H=5.3m, z płynną regulacją obrotów
Producent: Grunfoss typ MAGNA3_32-120 F lub równorzędny</t>
  </si>
  <si>
    <t xml:space="preserve">Rury ultraLINE PERT² (dn 14 .. 20) z warstwą EVOH, i rury PERTAL² (dn 25 .. 32) do instalacji wody zimnej i ciepłej oraz instalacji ogrzewczych. Typ połączeń – zaciskowe z nasuwaną osiowo tuleją tworzywową PVDF, w izolacji termicznej. Producent KAN-therm lub równoważny </t>
  </si>
  <si>
    <t>32x3 mm</t>
  </si>
  <si>
    <t>25x2,5 mm</t>
  </si>
  <si>
    <t>20x2,8 mm</t>
  </si>
  <si>
    <t>16x2,2 mm</t>
  </si>
  <si>
    <t>Grzejnik stalowy płytowy, z wewnętrznym ożebrowaniem, z wieszakami, zasilany od dołu, z wbudowaną wkładką zaworową z regulacją wstępną, odpowietrznikiem.
 Producent/ typ: Purmo Ventil Compact CV 22-90/900 lub równorzędny</t>
  </si>
  <si>
    <t>Grzejnik stalowy płytowy, z wewnętrznym ożebrowaniem, z wieszakami, zasilany od dołu, z wbudowaną wkładką zaworową z regulacją wstępną, odpowietrznikiem.
 Producent/ typ: Purmo Ventil Compact CV 22-60/900 lub równorzędny</t>
  </si>
  <si>
    <t>Grzejnik stalowy płytowy, z wewnętrznym ożebrowaniem, z wieszakami, zasilany od dołu, z wbudowaną wkładką zaworową z regulacją wstępną, odpowietrznikiem.
 Producent/ typ: Purmo Ventil Compact CV 22-60/700 lub równorzędny</t>
  </si>
  <si>
    <t>Naczynie wzbiorcze przeponowe  PN6, poj. nominalna NG 80l ; ze złączem samoodcinającym. Wraz z materiałami montażowymi.  
Producent / typ: Reflex NG80 lub równorzędny</t>
  </si>
  <si>
    <t>Niezależny od ciśnienia zawór równoważący i regulacyjny (PIBCV), typ TA-COMPACT-P, wymagany spadek ciśnienia  DN 10-20: 15 kPa DN 25-32: 25 kPa, zakres przepływu Q = 22 .. 4000 l/h. Z króćcami pomiarowymi umożliwiającymi pomiar spadku ciśnienia, przepływu DN25mm
dn15</t>
  </si>
  <si>
    <t>Filtr gwintowany typ Y222, z osadnikiem o średnicy otworów filtrujących 500 mikronów, bez zaworu upustowego, zastosowanie: ochrona przed zanieczyszczeniem pomp, zaworów zwrotnych itp. DN32</t>
  </si>
  <si>
    <t>Filtr gwintowany typ Y222, z osadnikiem o średnicy otworów filtrujących 500 mikronów, bez zaworu upustowego, zastosowanie: ochrona przed zanieczyszczeniem pomp, zaworów zwrotnych itp. DN50</t>
  </si>
  <si>
    <t>Zawór kulowy prosty, typ TA 500, z rączką. DN25</t>
  </si>
  <si>
    <t>Zawór kulowy prosty, typ TA 500, z rączką. DN32</t>
  </si>
  <si>
    <t>Zawór kulowy prosty, typ TA 500, z rączką. DN50</t>
  </si>
  <si>
    <t>Zasuwa odcinająca typ TA 60 z Ametalu , gwintowana, PN 16. Do Instalacji grzewczych, chłodniczych i c.w.u. Max temp pracy 170 C. DN80</t>
  </si>
  <si>
    <t>Zawór równoważący skośny STAD* wykonany z Ametalu®, gw. wewn, PN25, nr kat. 52 851-0**, z cyfrową płynną nastawą wstępną, z króćcami pomiarowymi umożliwiającymi pomiar spadku ciśnienia, przepływu i temperatury. Z możliwością wykonania blokady nastawy DN20</t>
  </si>
  <si>
    <t>Zawór równoważący skośny STAD* wykonany z Ametalu®, gw. wewn, PN25, nr kat. 52 851-0**, z cyfrową płynną nastawą wstępną, z króćcami pomiarowymi umożliwiającymi pomiar spadku ciśnienia, przepływu i temperatury. Z możliwością wykonania blokady nastawy DN50</t>
  </si>
  <si>
    <t>Zawór regulacyjny trójdrogowy z brązu, gwintowany współpracujący z siłownikiem, typ CV 316 RGA, Kvs = 12.5. Stosowany w standardowych instalacjach grzewczych i chłodniczych. DN32</t>
  </si>
  <si>
    <t>Zawór zwrotny DN80</t>
  </si>
  <si>
    <t>Zawór zwrotny grzybkowy, typ 882, DN80</t>
  </si>
  <si>
    <t>Zbiornik bezciśnieniowy 40% wodnego roztworu glikolu etylenowego, o pojemności 500dm3.</t>
  </si>
  <si>
    <t>Kolektor do pomp oniegowych zespołu pompowego B02.PO.07, DN125, L=0,8 m.</t>
  </si>
  <si>
    <t>Stacja uzdatniania wody SUW wraz z osprzętem, na potrzeby uzupełniania zładu pompy ciepła</t>
  </si>
  <si>
    <t>5</t>
  </si>
  <si>
    <t>Instalacja gniazd wtykowych / Instalacja siłowa</t>
  </si>
  <si>
    <t>5.1.1</t>
  </si>
  <si>
    <t xml:space="preserve">RW - rozdzielnica elektryczna In=160A; </t>
  </si>
  <si>
    <t>5.1.2</t>
  </si>
  <si>
    <t>Zestaw gniazdowy wyposażony w:
1 x gniazdo przemysłowe 400V, 32A, IP44
1 x gniazdo przemysłowe 400V, 16A, IP44
3 x gniazdo przemysłowe tablicowe 230V, 16A, IP44
(iC60N B32A/3P, iC60N B16A/3P, iC60N B16A/1P, ilD 63A
30mA AC/4P, ilD 25A 30mA AC/2P)</t>
  </si>
  <si>
    <t>5.1.3</t>
  </si>
  <si>
    <t>Zestaw gniazdowy wyposażony w:
1 x gniazdo przemysłowe 400V, 32A, IP65
1 x gniazdo przemysłowe 400V, 16A, IP65
3 x gniazdo przemysłowe tablicowe 230V, 16A, IP65
(iC60N B32A/3P, iC60N B16A/3P, iC60N B16A/1P, ilD 63A
30mA AC/4P, ilD 25A 30mA AC/2P)</t>
  </si>
  <si>
    <t>5.1.4</t>
  </si>
  <si>
    <t>Zestaw gniazdowy wyposażony w:
1 x gniazdo przemysłowe 400V, 16A, IP44
1 x gniazdo przemysłowe tablicowe 230V, 16A, IP44
(iC60N B16A/3P, iC60N B16A/1P)</t>
  </si>
  <si>
    <t>5.1.5</t>
  </si>
  <si>
    <t>5.1.6</t>
  </si>
  <si>
    <t>5.1.7</t>
  </si>
  <si>
    <t>Kabel energetyczny bezhalogenowy N2XH-J 3x4,0 RE 1KV B2ca</t>
  </si>
  <si>
    <t>5.1.8</t>
  </si>
  <si>
    <t>Kabel energetyczny bezhalogenowy N2XH-J 5x6,0 RE 1KV B2ca</t>
  </si>
  <si>
    <t>5.1.9</t>
  </si>
  <si>
    <t>Kabel energetyczny bezhalogenowy N2XH-J 5x10,0 RE 1KV B2ca</t>
  </si>
  <si>
    <t>5.1.10</t>
  </si>
  <si>
    <t>Koryto kablowe perferowane 200x60 + elementy montażowe + elementy łączące (zakręty, odejścia etc.)</t>
  </si>
  <si>
    <t>5.1.11</t>
  </si>
  <si>
    <t>Instalacja oświetlenia podstawowego</t>
  </si>
  <si>
    <t>5.2.1</t>
  </si>
  <si>
    <t>Oprawa typu belka 1xLED 4000K CRI &gt;= 80 66,2W Monsun® 11, damp-proof luminaire</t>
  </si>
  <si>
    <t>5.2.2</t>
  </si>
  <si>
    <t>Oprawa typu downlight LED 1xLED 4000K CRI &gt;= 80 17W Lunis 31 midi, downlight</t>
  </si>
  <si>
    <t>5.2.3</t>
  </si>
  <si>
    <t>Oprawa typu belka 1xLED 5000K CRI &gt;= 80 50W Monsun® 31, damp-proof luminaire</t>
  </si>
  <si>
    <t>5.2.4</t>
  </si>
  <si>
    <t>Łącznik krzyżowy, IP20</t>
  </si>
  <si>
    <t>5.2.5</t>
  </si>
  <si>
    <t>5.2.6</t>
  </si>
  <si>
    <t>5.2.7</t>
  </si>
  <si>
    <t>5.2.8</t>
  </si>
  <si>
    <t>5.2.9</t>
  </si>
  <si>
    <t>5.3.1</t>
  </si>
  <si>
    <t>5.3.2</t>
  </si>
  <si>
    <t>Oprawa awaryjnego oświetlenia ewakuacyjnego HYBRYD Primos II 0000-AR-5W-AT-1h-NM-TS-CW-9016</t>
  </si>
  <si>
    <t>5.3.3</t>
  </si>
  <si>
    <t>5.3.4</t>
  </si>
  <si>
    <t>5.3.5</t>
  </si>
  <si>
    <t>Instalacja uziemienia i połączeń wyrównawczych</t>
  </si>
  <si>
    <t>5.4.1</t>
  </si>
  <si>
    <t>Płaskownik FeZn 30x4 mm - uziom otokowy</t>
  </si>
  <si>
    <t>5.4.2</t>
  </si>
  <si>
    <t>5.4.3</t>
  </si>
  <si>
    <t>5.4.4</t>
  </si>
  <si>
    <t>5.4.5</t>
  </si>
  <si>
    <t>5.4.6</t>
  </si>
  <si>
    <t>5.4.7</t>
  </si>
  <si>
    <t>5.4.8</t>
  </si>
  <si>
    <t xml:space="preserve">Złącza krzyżowe </t>
  </si>
  <si>
    <t>5.4.9</t>
  </si>
  <si>
    <t>5.5.1</t>
  </si>
  <si>
    <t>5.5.2</t>
  </si>
  <si>
    <t>5.5.3</t>
  </si>
  <si>
    <t>5.5.4</t>
  </si>
  <si>
    <t>B03 - POMPOWNIA</t>
  </si>
  <si>
    <t>B03- POMPOWNIA</t>
  </si>
  <si>
    <t>Ocieplenie podwalin i ścian fundamentowych - płyty XPS 10cm</t>
  </si>
  <si>
    <t>Obudowa ścian zewnętrznych: płyta warstwowa ścienna z wypełnieniem z wełny mineralnej gr. 100mm w kolorze signal red z obróbkami systemowymi</t>
  </si>
  <si>
    <t>Dach: płyta warstwowa dachowa z wypełnieniem z wełny mineralnej gr. 100mm w kolorze jasnoszarym z obróbkami systemowymi</t>
  </si>
  <si>
    <t>Posadzka betonowa na gruncie z fundamentami pod urządzenia z wykończeniem zestawem malarskim epoksydowym olejoochronnym</t>
  </si>
  <si>
    <t>Rynna dachowa ocynkowana, powlekana 100mm w kolorze jasnoszarym z montażem L=5,0m</t>
  </si>
  <si>
    <t>Rura spustowa ocynkowana, powlekana 75mm w kolorze jasnoszarym z montażem L= 3,15m</t>
  </si>
  <si>
    <t>Drzwi stalowe dwuskrzydłowe o wym. (90+60)x206cm, ocieplone Umax=1,3, ościeżnice profilowe, systemowe, ocieplone, samozamykacz, zamek, okucie do kłódki , kolor jasnoszary</t>
  </si>
  <si>
    <t>Wywietrzak ścienny z wentylatorem wyciągowym, komplet z uszczelnieniem</t>
  </si>
  <si>
    <t>Płyta fundamentowa zbiornika p.poż., beton C30/37 W8</t>
  </si>
  <si>
    <t>2.2.9</t>
  </si>
  <si>
    <t>2.3.3</t>
  </si>
  <si>
    <t>Rury PP PN16 jednorodne do instalacji wody zimnej, Pmax = 1,6 Mpa. Typ połączeń - zgrzewanie mufowe wraz z elementami mocującymi oraz dostawą i montażem, próbami i płukaniem o średnicy 63x8.6</t>
  </si>
  <si>
    <t>Rury stal czarna ze szwem DN50</t>
  </si>
  <si>
    <t>Izolacja antyroszeniowa z syntetycznej pianki kauczukowej o parametrach jak typu KAIFLEX ST-SK firmy KAIMANN lub równoważna posiadająca właściwości NRO. Grubość min. 13mm wraz z dostawą i montażem dla rur 63x8.6</t>
  </si>
  <si>
    <t>Zawor zwrotny antyskażeniowy gwintowany z możliwościa nadzoru BA DN50 wraz z dostawą i montażem</t>
  </si>
  <si>
    <t>Filtr siatkowy z osadnikiem DN50 wraz z dostawą i montażem</t>
  </si>
  <si>
    <t>Zawór kulowy DN50 wraz z dostawą i montażem</t>
  </si>
  <si>
    <t>3.3.11</t>
  </si>
  <si>
    <t>3.3.12</t>
  </si>
  <si>
    <t>3.3.13</t>
  </si>
  <si>
    <t>Rura ochronna stalowa wraz z dostawą i montażem DN125</t>
  </si>
  <si>
    <t>ZBIORNIK PPOŻ</t>
  </si>
  <si>
    <t>Zbiornik stalowy wody ppoż z blachy ocynkowanej  z osprzętem o pojemności całkowitej 505m3( Vu=432m3) z montażem, próbami oraz dostawą ( fundament pod zbiornik  zgodnie z br. konstrukcyjną). Uszczelniony geomembraną pvc,ocieplony płytami EPS. Dach zbiornika w okładzinach z płyt warstowych z rdzeniem poliuretanowym. Wyposażenie: rozdzielnica zasilająco - sterująca z wbudowanym modułem synoptycznym montowana w pomieszczeniu pompowni: elektroniczny wskaźnik poziomu wody -sondy, czujnik niskiej temepratury, monitoring stanu pracy grzałek, sygnał awarii zbiorczej i suchobiegu dla zestawu pompowego, grzałka z termostatem 6kW - 2szt., dolny właz rewizyjny DN600, drabina zewnętrzna, dachowy właz rewizyjny, podest roboczy z barierką ochronną, orurowanie. Na etapie projektu wykonawczego nalezy zweryfikować wyposażenie.</t>
  </si>
  <si>
    <t>3.5</t>
  </si>
  <si>
    <t>POMPOWNIA PPOŻ NA CELE HYDRANTOWE</t>
  </si>
  <si>
    <t>Technologia pompowni ppoż. Q=30l/s. Zestaw z silnikiem elektrycznym oraz szafą zasilająco - sterującą  Q=30l/s,  zestaw z silnikiem diesel oraz szafą zasilająco - sterującą Q=30l/s. Zbiornik paliwa, aparatura kontrolno - pomiarowa i sterująca, armatura odcinająca i zwrotna, automatyczny start pomp głównych, wyłączenie pomp ręczne, automatyka do automatycznego startu i stopu ( pompa Jokey), rozdzielacz do instalacji wodnej, rurociągi w kolorze RAL 3000, rozdzielnia główna przystosowana do zasilania wszystkich urządzeń elektrycznych budynku pompowni i zbiornika ppoż., oznakowanie,  rury, kształtki, zawiesia, montaż, próby. Budynek pompowni wyposażony w  wentylację mechaniczną i grawitacyjną, oświetlenie standardowe, oświetlenie awaryjne, zewnętrzną lampę LED, ogrzewanie etc. firmy KAPEO lub równoważny. Fundament pod pompy zgodnie z br. konstrukcyjną. Instalacja elektryczna zgodnie z br. elektryczną. Rozróch, próby.  Na etapie projektu wykonawczego należy zweryfikować wyposażenie pompowni.  Zestawienie rur zgodnie z projektem wykonawczym.</t>
  </si>
  <si>
    <t>Instalacja wentylacji i ogrzewanie</t>
  </si>
  <si>
    <t>Wywietrzak dachowy cylindryczny,ze stali ocynkowanej typ WC-100, wydajnośc 120m3/h, na cokole dachowym systemowym i podstawie dachowej typ B-II.  Montaż wywietrzaka na podkonstrukcji stalowej w zakresie wykonawcy instalacji.
Producent: Smay lub równoważny</t>
  </si>
  <si>
    <t>Przewody wentylacyjne prostokątne klasy szczelności B, z blachy stalowej ocynkowanej, z kształtkami, otworami rewizyjnymi, wraz z  podporami , zawiesiami, oraz materiałami montażowymi.</t>
  </si>
  <si>
    <r>
      <t xml:space="preserve">Kanał wentylacyjny okrągły typu spiro, z blachy stalowej ocynkowanej, klasa szczelności minimum B, średnica 125mm, wraz z kształtkami, izolowany 80mm wełną mineralną zabepieczoną folią aluminiową, z otworami rewizyjnymi i zawiesiami oraz materiałami montażowymi.
</t>
    </r>
    <r>
      <rPr>
        <sz val="11"/>
        <rFont val="Arial Narrow"/>
        <family val="2"/>
        <charset val="238"/>
      </rPr>
      <t xml:space="preserve"> </t>
    </r>
  </si>
  <si>
    <t>Czerpnia ścienna powietrza, prostokątna 200x300mm, z  ruchomymi kierownicami,  materiał blacha ocynkowana malowana na kolor elewacji; dostawa, montaż 
Producent: Smay typ CWP; lub równoważny</t>
  </si>
  <si>
    <t>Kratka nawiewna prostokątna 200x200, z blachy stalowej ocynkowanej, dostawa i montaż</t>
  </si>
  <si>
    <t>Zawór wentylacyjny wywiewny ø160. Dostawa, materiały montażowe, montaż. Producent/ typ: TROX / LVS lub równoważny</t>
  </si>
  <si>
    <t>Grzejnik elektryczny konwektorowy z termostatem, moc grzewcza 2000W, dostawa montaz
Producent: Atlantic typ F120 lub równoważny</t>
  </si>
  <si>
    <t>Wentylacja  związana z technologią pompowni w zakresie dostawcy technologii pompowmi ppoz.</t>
  </si>
  <si>
    <t>5.</t>
  </si>
  <si>
    <t>Kabel NHXH-J 3x2,5 RE FE180 PH90/E90 0,6/1 kV</t>
  </si>
  <si>
    <t>Kabel energetyczny ognioodporny (N)HXH-J FE180 PH90/E90 0,6/1 kV 3x1,5 RE pomarańczowy</t>
  </si>
  <si>
    <t>Oprawy oświetlenia podstawowego</t>
  </si>
  <si>
    <t xml:space="preserve">Oprawy oświetlenia awaryjnego </t>
  </si>
  <si>
    <t xml:space="preserve">Oprawy ewakuacyjne </t>
  </si>
  <si>
    <t>Koryta kablowe E90 Kgl/Kgol100H60/3 Korytko E90</t>
  </si>
  <si>
    <t>Bednarka FeZn 30x4</t>
  </si>
  <si>
    <t>Linki uziemiające LgY 25</t>
  </si>
  <si>
    <t>Rozdzielnica z aparatura zabezpieczająca</t>
  </si>
  <si>
    <t>Inne</t>
  </si>
  <si>
    <t>B04 - BUDYNEK OBSŁUGI KIEROWCÓW</t>
  </si>
  <si>
    <t>B04- BUDYNEK OBSŁUGI KIEROWCÓW</t>
  </si>
  <si>
    <t>W01 - ZADZSZENIE STREFY WJAZDOWEJ</t>
  </si>
  <si>
    <t xml:space="preserve">W01 - ZADASZENIE STREFY WJAZDOWEJ </t>
  </si>
  <si>
    <t>Obudowa obwodowa dachu: płyta warstwowa ścienna powlekana z wypełnieniem PIR gr. 80mm, na podkonstrukcji wsporczej, kolor grafitowy z obróbkami systemowymi</t>
  </si>
  <si>
    <t>Rynna dachowa 100mm ocynkowana powlekana, kolor jasnoszary z montażem</t>
  </si>
  <si>
    <t>Rura spustowa 100mm ocynkowana powlekana, kolor jasnoszary z montażem L=9,8m</t>
  </si>
  <si>
    <t>Dwukrotne malowanie konstrukcji żelbetowej prefabrykowanej (słupy, belki), farba lateksowa, kolor RAL 7035</t>
  </si>
  <si>
    <t>Poszycie dachu: Blacha trapezowa wg projektu konstrukcji</t>
  </si>
  <si>
    <t>Wełna mineralna twarda tłumiąca hałas gr 50mm</t>
  </si>
  <si>
    <t>Wełna mineralna twarda spadkowa (spadek 2%) gr.  0 - 100mm</t>
  </si>
  <si>
    <t>Izolacja p-wodna - membrana PCV</t>
  </si>
  <si>
    <t>sufit podwieszany listwowy, listwy z blach aluminiowych powlekanych powłokami organicznymi poliestrowymi szer. 200 mm, szyny montażowe (trawerszyny) z blachy stalowej ocynkowanej, kolor grafit RAL 7016, półmat wraz z obróbkami systemowymi i oświetleniem wg proj. elektrycznego</t>
  </si>
  <si>
    <t>Odbojnica rurowa narożnikowa, lakierowana w pasy, kolor żółty/czarny. H=900m, rura Ø 108/3,6 mm , płyta podstawy Ø200 - ochrona słupa</t>
  </si>
  <si>
    <t>logo podświetlane wg projektu indywidualnego zgodnego ze standardem identyfikacji wizualnej o wym. ok. 5,60 x 1,8m</t>
  </si>
  <si>
    <t>Stopy fundamentowe monolityczne, beton C30/37 W8</t>
  </si>
  <si>
    <t>Słupy żelbetowe prefabrykowane, beton C50/60</t>
  </si>
  <si>
    <t>Zbrojenie słupów, stal zbrojeniowa B500B (przyjęto współczynnik 250 kg/m3)</t>
  </si>
  <si>
    <t>Belki żelbetowe prefabrykowane, beton C50/60</t>
  </si>
  <si>
    <t>2.3.4</t>
  </si>
  <si>
    <t>Zbrojenie belek, stal zbrojeniowa B500B (przyjęto współczynnik 200 kg/m3)</t>
  </si>
  <si>
    <t>Dźwigary stalowe L=21,80m ; pas górny 1/2HEA120, pas dolny HEA100, słupki i krzyżulce RO33.7x3, stal S355</t>
  </si>
  <si>
    <t>Blacha trapezowa T50P t=0,5 mm, S320</t>
  </si>
  <si>
    <t>Stężenia pręty 20mm, RO33.7x3, stal S355</t>
  </si>
  <si>
    <t>W02 - WIATA NAPRAWY KONTENERÓW</t>
  </si>
  <si>
    <t>Ściany zewnętrzne Typ Sz-1: Płyta warstwowa z rdzeniem PIR gr.10cm powlekana poliestrem w układzie poziomym z obróbkami naroznikowymi i obróbką cokołową z blachy stalowej ocynkowanej powlekanej poliestrem</t>
  </si>
  <si>
    <t>Poszycie dachu z blachy trapezowej stalowej, ocynkowanej, powlekanej poliestrem wg proj. konstrukcji</t>
  </si>
  <si>
    <t>wg proj. konstrukcji</t>
  </si>
  <si>
    <t>Obróbka obwodowa dachu z blachy stalowej powlekanej szer. ok. 30cm</t>
  </si>
  <si>
    <t>Rynna dachowa 125mm ocynkowana powlekana, kolor jasnoszary z montażem</t>
  </si>
  <si>
    <t>Rura spustowa 100mm ocynkowana powlekana, kolor jasnoszary z montażem L=8,20m</t>
  </si>
  <si>
    <t>Odbojnica rurowa typu "C", lakierowana w pasy, kolor żółty/czarny. H=900m, rura Ø 108/3,6 mm , płyta podstawy Ø200 - ochrona słupa</t>
  </si>
  <si>
    <t>Blacha trapezowa T60P,  gr. 0,7 mm</t>
  </si>
  <si>
    <t>Jednostka</t>
  </si>
  <si>
    <t>Ilość</t>
  </si>
  <si>
    <t>Wartość</t>
  </si>
  <si>
    <t>Opis pozycji</t>
  </si>
  <si>
    <t>Lp.</t>
  </si>
  <si>
    <t>Cena jednostkowa [zł] netto</t>
  </si>
  <si>
    <t>Wartość [zł] netto</t>
  </si>
  <si>
    <t xml:space="preserve">Przygotowanie projektów wykonawczych, warsztatowych, </t>
  </si>
  <si>
    <t>Prace rozbiórkowe (zbiornik klarowania ścieków, przepompownia, mury oprowe, infrastruktura podziemna, tor bocznicowy, budynek rozdzielni, garaż, rampy rozładunkowe, inne)</t>
  </si>
  <si>
    <t>ROBOTY PRZYGOTOWAWCZE, ROZBIÓRKOWE</t>
  </si>
  <si>
    <t>Przygotowanie projektu wnętrz dla budynku biurowo-socjalnego</t>
  </si>
  <si>
    <r>
      <t xml:space="preserve">Furtka nr 2, szerokość skrzydła 1,0m, wys. 1,8m, konstrukcja skrzydła spawana z profili 60x60mm, wypełnienie skrzydła panelem kratowym zgrzewanym, cynkowanym i malowanym proszkowo, słupy bramy z kształtownika 80x80mm RAL 7035, </t>
    </r>
    <r>
      <rPr>
        <sz val="9"/>
        <rFont val="Arial"/>
        <family val="2"/>
        <charset val="238"/>
      </rPr>
      <t>furtka wyposażona w system kontroli dostępu</t>
    </r>
  </si>
  <si>
    <t>Organizacja pozioma terenu inwestycji wg wytycznych Zamawiającego</t>
  </si>
  <si>
    <t>Wyposażenie obiektu w niezbędne urządzenia pożarowe (gaśnice, oznaczenia dróg ewak., piktogramy, apteczki, inne)</t>
  </si>
  <si>
    <t xml:space="preserve">PRZYŁĄCZE TELEKOMUNIKACYJNE </t>
  </si>
  <si>
    <t xml:space="preserve">MO1 - ścianka szczelna 
Wykonana z grodzic stalowych AZ12-700 L=6,0 m. </t>
  </si>
  <si>
    <t>6.4.11</t>
  </si>
  <si>
    <t>Reglulacja torowiska</t>
  </si>
  <si>
    <t>1.21</t>
  </si>
  <si>
    <t>1.22</t>
  </si>
  <si>
    <t>1.23</t>
  </si>
  <si>
    <t>Realizacja prac wg pkt 2.3.1 powyżej</t>
  </si>
  <si>
    <t xml:space="preserve"> Wykonanie Dokumentacji Projektowej odcinka kanalizacji  od przyłącza kanalizacji deszczowej odprowadzającej wody opadowe z niniejszej inwestycji zakończonego studnią KDistn do odbiornika – zbiornika miejskiego na działce 104/1 wraz z wylotem oraz jego uzgodnienie z gestorem i uzyskanie decyzji administracyjnej zezwalającej na realizację</t>
  </si>
  <si>
    <t>Opracowanie dokumentacji projektowej, uzyskanie niezbędnych uzgodnień i decyzji administracyjnych w zakresie przyłącza do sieci Netia S.A. – zgodnie z wydanymi dla Loconi Intermodal S.A. warunkami technicznymi z dnia 25.04.2024r.</t>
  </si>
  <si>
    <t>Projekt przebudowy infrastruktury energetycznej PGE Energetyka będącej w kolizji wraz z jego uzgodnieniem z gestorem oraz spełnieniem wymagań w pismach PGE Energetyka nr OS4-Os3b-552/327/2024 i OS4-Os3b-552/4/2024</t>
  </si>
  <si>
    <t>Projekt rozbiórki bunkra wraz z niezbędnymi uzgodnieniami</t>
  </si>
  <si>
    <t>PRACE PROJEKTOWE</t>
  </si>
  <si>
    <t>2.1.</t>
  </si>
  <si>
    <t>Inwentaryzacja terenu pod kątem niezidentyfikowanej infrastruktury podziemnej, identyfikacja właściciela, uzgodnienie warunków likwidacji/przebudowy, realizacja prac związana z przebudową/likwidacją</t>
  </si>
  <si>
    <t>Nadzór geotechniczny w tym ekspertyza gruntu potwierdzająca parametry, badania polowe i laboratoryjne</t>
  </si>
  <si>
    <t>Unieczynnienie, demontaż wraz z utylizacją lub przebudową istniejącej infrastruktrury podziemnej</t>
  </si>
  <si>
    <t>uwzględnia niezbędne uzgodnienia z gestorami oraz spełnienie wymagań opisanych w warunkach/pismach załączonych do dokumentacji przetargowej</t>
  </si>
  <si>
    <t>3.9.1.</t>
  </si>
  <si>
    <t>Wykonanie przyłącza elektroenergetycznego</t>
  </si>
  <si>
    <t>Odboje zewnętrzne</t>
  </si>
  <si>
    <t>Uwzględnia koszt niezbędnych uzgodnień, decyzji, opłat administracyjnych</t>
  </si>
  <si>
    <t>Nasadzenia drzew/krzewów zgodnie z decyzją administracyjną</t>
  </si>
  <si>
    <t>3.1.</t>
  </si>
  <si>
    <t>3.2.</t>
  </si>
  <si>
    <t>3.3.</t>
  </si>
  <si>
    <t>3.4.</t>
  </si>
  <si>
    <t>PROJEKTOWE,KOSZTY OGÓLNE</t>
  </si>
  <si>
    <t>Koszt realizacji przebudowy ująć w pkt. 3.3.</t>
  </si>
  <si>
    <t>W04 - wiata na odpady</t>
  </si>
  <si>
    <t>Wykopy pod fundamenty i posadzkę</t>
  </si>
  <si>
    <t>Zasypki wraz z zagęszczeniem gruntu</t>
  </si>
  <si>
    <t xml:space="preserve">Zasypanie fundamentów wraz z zagęszczeniem gruntu i jego wzmocnieniem lub wymianą </t>
  </si>
  <si>
    <t>4.5.1.</t>
  </si>
  <si>
    <t xml:space="preserve">Komora zasilania SN suwnicy </t>
  </si>
  <si>
    <t>Inwentaryzacja fotograficzna budynków sąsiednich</t>
  </si>
  <si>
    <t>Zdjęcie warstwy humusu</t>
  </si>
  <si>
    <t>Przyłacze telekomunkacyjne do sieci wg warunków przyłączeniowych gestora</t>
  </si>
  <si>
    <t>Utylizacja istniejących odpadów budowlanych, krzewów, śmieci, przeszkód, innych na terenie inwestycji</t>
  </si>
  <si>
    <t>Brama drogowa nr 4, dwuskrzydłowa, rozwieralna, szerokość L1 (między słupkami) 8,0m, szerokość przejazdu min. 7,0m, konstrukcja skrzydeł spawana z profili 60x60mm, wypełnienie skrzydła panelem kratowym zgrzewanym, cynkowanym i malowanym proszkowo, wys.1,8m, słupy bramy z kształtownika 80x80mm, blokada skrzydeł w pozycji otwartej, kolor RAL 7035</t>
  </si>
  <si>
    <t>Zbiornik otwarty na wody opadowe  - Vczynne=1400m3. Powierzchnia w rzucie wraz ze skarpoweniem 2235 m2 (skarpa 1:1,5). Głębokość zbiornika ok.6,53m ( w najgłębszym punkcie). Ogrodzenie  na około ( zgodnie z br.arch). Schody betonowe prefabrykowane zejściowe do zbiornika ( zgodnie z br. konst).  Wykopy zgodnie z br. konstrukcyjną.</t>
  </si>
  <si>
    <t>Zbiornik bezodpływowy na substancje niebezpieczne z polietylenu o pojemności V=10m3</t>
  </si>
  <si>
    <t>Typ BA1: Balustrada rurowa system ze stali nierdzewnej. Rura fi 60 mm, płyta podstawy fi 160. Wymiary dł. 900 w ośiach x wys. 800 mm. Grubość materiału 2 mm. 
Do przymocowania kołkami, stabilizacja betonem.</t>
  </si>
  <si>
    <t>6.4.</t>
  </si>
  <si>
    <t>6.5.</t>
  </si>
  <si>
    <t>Zakres Prac</t>
  </si>
  <si>
    <t>0. PROJEKTOWANIE , KOSZTY OGÓLNE</t>
  </si>
  <si>
    <t>Przebudowa sieci SN-15kV Enea</t>
  </si>
  <si>
    <t>WYKONIENIE PRZYŁĄCZA ELEKTROENERGETYCZNEGO</t>
  </si>
  <si>
    <t>3.9.2.</t>
  </si>
  <si>
    <t>Uwzględnia koszt prowadzenia prac na terenach zamkniętych PKP w tym m.in.. Nadzór PKP i przygotowaniem przez PKP tymczasowego regulaminu prowadzenia pociągów, projekt wraz z uzgodnieniem i wprowadzeniem tymczasowej organizacji ruchu , geodezję powykonawcza z uprawnieniami dla terenów zamkniętych PKP, dokumentację powykonawcza, inne uzgodnienia</t>
  </si>
  <si>
    <t>Uwzględnia koszt usunięcia materiałów z demontażu, prace na terenach zamkniętych PKP w tym m.in.. Nadzór PKP i przygotowaniem przez PKP tymczasowego regulaminu prowadzenia pociągów, geodezję powykonawcza z uprawnieniami dla terenów zamkniętych PKP, projekt wraz z uzgodnieniem i wprowadzeniem tymczasowej organizacji ruchu , dokumentację powykonawcza, inne uzgodnienia</t>
  </si>
  <si>
    <t>Bramownica kolejowa na potrzeby montażu systemu OCR</t>
  </si>
  <si>
    <t>SYSTEM OCR</t>
  </si>
  <si>
    <t>System kamer OCR umożliwiający weryfikację transportowanego ładunku, weryfikację podmiotu transportującego oraz zapewniający możliwość integracji poprzez API w celu umożliwienia odczytania zebranych danych oraz zdjęć. Wymagana minimalna precyzja odczytu nie mniej niż 95%</t>
  </si>
  <si>
    <t>4.6.1.</t>
  </si>
  <si>
    <t>2.2.</t>
  </si>
  <si>
    <t>2.3.</t>
  </si>
  <si>
    <t>2.4.</t>
  </si>
  <si>
    <t>2.5.</t>
  </si>
  <si>
    <t>Ilość odbojów zgodnie z dokumentacją projektową oraz dodatkowe odboje zabezpiczające na miejscach postojowych samochodów osobowych (25szt) oraz miejscach dla samochodów ciężarowych (9szt.)</t>
  </si>
  <si>
    <t>1.5.7.12</t>
  </si>
  <si>
    <t>1.5.7.13</t>
  </si>
  <si>
    <t>Wyposażenie kuchni w meble: krzesła jadalniane, stoły jadalniane</t>
  </si>
  <si>
    <t>1.5.7.14</t>
  </si>
  <si>
    <t>Pozostałe wyposażenie: regały archiwum, szafa wnękowa ubraniowa, krzesła nietapicerowane (poczekalnia), szafki ubraniowe</t>
  </si>
  <si>
    <t>Typ Sz-1: Ściana z płyt warstwowych z wypełnieniem płytami PIR grub. 12cm, metal 0,5mm w układzie poziomym, mocowany do konstrukcji stalowej - RAL 9035</t>
  </si>
  <si>
    <t>Typ Sz-2: Ściana żelbetowo/murowana z izolacją ze styropianu gr. 18cm wykończona w systemie BSO z boniowaniem. Tynk wewnętrzny cementowo-wapienny malowany farbą akrylowa białą - RAL 9035  (ściana żelbetowa/murowana wliczona w części konstrukcyjnej)</t>
  </si>
  <si>
    <t>Transformator 1000 kVA suchy</t>
  </si>
  <si>
    <t>1. Linie kablowa nr 1: 4x240
2. Linie kablowa nr 2: 4x240</t>
  </si>
  <si>
    <t>1. Linie kablowa nr 3: 4x120
2. Linie kablowa nr 4: 4x120</t>
  </si>
  <si>
    <t>YKXS 1x150 mm2 0,6/1kV</t>
  </si>
  <si>
    <t>YKXS 1X185mm2 0,6/1Kv</t>
  </si>
  <si>
    <t>YKXS 1X240mm2 0,6/1Kv</t>
  </si>
  <si>
    <t>3.5.20</t>
  </si>
  <si>
    <t>3.5.21</t>
  </si>
  <si>
    <t>3.5.22</t>
  </si>
  <si>
    <t>Wykładzina dywanowa w panelach</t>
  </si>
  <si>
    <t>1.5.7.15</t>
  </si>
  <si>
    <t>Parapety wewnętrzne aluminiowe gr. 1,5mm</t>
  </si>
  <si>
    <t xml:space="preserve">mb </t>
  </si>
  <si>
    <t>Śoieżki serwisowe na dachu</t>
  </si>
  <si>
    <t>Parapet wewnętrzny aluminiowy gr. 1,5mm</t>
  </si>
  <si>
    <t>Parapety zewnętrzne</t>
  </si>
  <si>
    <t>2.7.13</t>
  </si>
  <si>
    <t>Studnia zaworowa na sieci wodociągowej</t>
  </si>
  <si>
    <t>Żaluzje maskujące na dachu budynku wykonane z aluminiowych lameli montowane na podkonstrukcji stalowej</t>
  </si>
  <si>
    <t>1.4.7</t>
  </si>
  <si>
    <t>Konstrukcja stalowa- podesty i podkonstrukcje pod centrale dachowe</t>
  </si>
  <si>
    <t>1.1.7</t>
  </si>
  <si>
    <t>Pisuar</t>
  </si>
  <si>
    <t>Kanał wentylacyjny okrągły typu spiro, z blachy stalowej ocynkowanej, klasa szczelności minimum B, średnica 160mm, wraz z kształtkami, izolowany 100mm wełną mineralną paroszczelną, zabepieczoną płaszczemz blachy  stalowej ocynkowanej, z otworami rewizyjnymi, podporami dachowymi z właściwą amortyzacją oraz materiałami montażowymi.</t>
  </si>
  <si>
    <t>Kanał wentylacyjny okrągły typu spiro, z blachy stalowej ocynkowanej, klasa szczelności minimum B, średnica 200mm, wraz z kształtkami, izolowany 100mm wełną mineralną paroszczelną, zabepieczoną płaszczemz blachy  stalowej ocynkowanej, z otworami rewizyjnymi, wraz z  podporami dachowymi systemowymi np. typu "big foot' Walraven, z właściwą amortyzacją oraz materiałami montażowymi.</t>
  </si>
  <si>
    <t xml:space="preserve">Kanał wentylacyjny okrągły typu spiro, z blachy stalowej ocynkowanej, klasa szczelności minimum B, średnica 250mm, wraz z kształtkami, izolowany 40mm wełną mineralną zabepieczoną folią aluminiową, z otworami rewizyjnymi i zawiesiami oraz materiałami montażowymi.
</t>
  </si>
  <si>
    <t xml:space="preserve">Kanał wentylacyjny okrągły typu spiro, z blachy stalowej ocynkowanej, klasa szczelności minimum B, średnica 100m, wraz z kształtkami, z otworami rewizyjnymi i zawiesiami oraz materiałami montażowymi.
</t>
  </si>
  <si>
    <t xml:space="preserve">Kanał wentylacyjny okrągły typu spiro, z blachy stalowej ocynkowanej, klasa szczelności minimum B, średnica 250mm, wraz z kształtkami, izolowany 100mm wełną mineralną paroszczelną, zabepieczoną płaszczemz blachy  stalowej ocynkowanej, z otworami rewizyjnymi, wraz z  podporami dachowymi systemowymi np. typu "big foot' Walraven, z właściwą amortyzacją oraz materiałami montażowymi. materiałami montażowymi.
</t>
  </si>
  <si>
    <t>Tłumik akustyczny o przekroju kołowym, średnica 125mm, długość 1000mm, obudowa z blachy stalowej ocynkowanej, materiał tłumiący: wełna mineralna; z materiałami montażowymi; Trox typ CAH/125x1000/100 lub równoważny.</t>
  </si>
  <si>
    <t>Sprzęt AGD do kuchni: bateria kuchenna, ekspres do kawy, czajnik elektryczny, dystrybutor wody, okapy kuchenne podszafkowe</t>
  </si>
  <si>
    <t>1.4.8</t>
  </si>
  <si>
    <t>Przejścia dachowe kanałów wentylacyjnych od central wraz z podstawami, cokołami, obróbką i uszczelnieniem</t>
  </si>
  <si>
    <t>Balustrady zabezpieczające przy świetlikac dachowych</t>
  </si>
  <si>
    <r>
      <t>Płyta betonowa zbrojona włóknami stalowymi HE++ 90/60 (dozowanie 30kg/m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), beton C35/45, h=31cm</t>
    </r>
    <r>
      <rPr>
        <sz val="9"/>
        <color rgb="FF000000"/>
        <rFont val="Arial"/>
        <family val="2"/>
        <charset val="238"/>
      </rPr>
      <t xml:space="preserve">, </t>
    </r>
    <r>
      <rPr>
        <b/>
        <sz val="9"/>
        <color rgb="FF000000"/>
        <rFont val="Arial"/>
        <family val="2"/>
        <charset val="238"/>
      </rPr>
      <t>kruszywo granitowe lub bazaltowe</t>
    </r>
  </si>
  <si>
    <t>Wykończenie powierzchni: utwardzenie, szorstkwanie
Kruszywo: granit lub bazalt</t>
  </si>
  <si>
    <t>W pozycji należy uwzględnić wykonanie projektu wykonawczego oznakowania poziomego wraz z jego realizacją</t>
  </si>
  <si>
    <r>
      <rPr>
        <b/>
        <sz val="10"/>
        <color rgb="FF000000"/>
        <rFont val="Arial"/>
        <family val="2"/>
        <charset val="238"/>
      </rPr>
      <t>Parterowy budynek socjalny w technologi systemowej, kontenerowej</t>
    </r>
    <r>
      <rPr>
        <sz val="10"/>
        <color rgb="FF000000"/>
        <rFont val="Arial"/>
        <family val="2"/>
        <charset val="238"/>
      </rPr>
      <t xml:space="preserve"> o wymiarach ok. 6,00x3,00m, h=3,15m;
pomieszczenie socjalne dla kierowców z blatem kuchennym, pom. MOP oraz toalety dla kierowców dostępne ze wspólnego przedsionka;
Elewacje i dach z płyt warstwowych gr. 15cm,
ślusarka okienna i drzwiowa aluminiowa.
</t>
    </r>
    <r>
      <rPr>
        <b/>
        <sz val="10"/>
        <rFont val="Arial"/>
        <family val="2"/>
        <charset val="238"/>
      </rPr>
      <t>Wyposażenie wewnętrzne:</t>
    </r>
    <r>
      <rPr>
        <sz val="10"/>
        <rFont val="Arial"/>
        <family val="2"/>
        <charset val="238"/>
      </rPr>
      <t xml:space="preserve">
- posadzka z materiału odpornego na zmywanie np. wykładzina PCV
- wyposażenie sanitarne toalet: umywalki ze stali nierdzewnej 2 szt., miski ustępowe ze stali nierdzewnej 2szt.
- wyposażenie pom. MOP: regał porządkowy stalowy: 2szt.
- wyposażenie pomieszczenia socjalnego: blat kuchenny : 1szt. , krzesła nietapicerowane: 4szt., umywalka ze stali nierdzewnej: 1szt.
</t>
    </r>
    <r>
      <rPr>
        <b/>
        <sz val="10"/>
        <color rgb="FF000000"/>
        <rFont val="Arial"/>
        <family val="2"/>
        <charset val="238"/>
      </rPr>
      <t>Wyposażenie instalacyjne:</t>
    </r>
    <r>
      <rPr>
        <sz val="10"/>
        <color rgb="FF000000"/>
        <rFont val="Arial"/>
        <family val="2"/>
        <charset val="238"/>
      </rPr>
      <t xml:space="preserve">
- instalacja elektryczna oświetlenia i gniazd wtykowych,
- wentylacja mechaniczna wyciągowa,
- instalacja ogrzewania elektrycznego</t>
    </r>
  </si>
  <si>
    <t>Słupy przy wjeździe drogowym na potrzeby montażu systemu OCR</t>
  </si>
  <si>
    <t>1.15.</t>
  </si>
  <si>
    <t>1.16.</t>
  </si>
  <si>
    <t>Zgodnie z "wytyczne do aranżacji B01 - lista"</t>
  </si>
  <si>
    <r>
      <t xml:space="preserve">Okap kuchenny V=150m3/h z filtrem tłuszczowym i węglowym, oświetlenie wbudowane
</t>
    </r>
    <r>
      <rPr>
        <i/>
        <sz val="9"/>
        <color rgb="FF000000"/>
        <rFont val="Arial"/>
        <family val="2"/>
        <charset val="238"/>
      </rPr>
      <t>Zgodnie z "wytyczne do aranżacji B01- lista"</t>
    </r>
  </si>
  <si>
    <t>Wyposażenie zgodnie z "wytyczne do aranżacji B04 - lista"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</si>
</sst>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8">
    <numFmt numFmtId="6" formatCode="#,##0\ &quot;zł&quot;;[Red]\-#,##0\ &quot;zł&quot;"/>
    <numFmt numFmtId="7" formatCode="#,##0.00\ &quot;zł&quot;;\-#,##0.00\ &quot;zł&quot;"/>
    <numFmt numFmtId="42" formatCode="_-* #,##0\ &quot;zł&quot;_-;\-* #,##0\ &quot;zł&quot;_-;_-* &quot;-&quot;\ &quot;zł&quot;_-;_-@_-"/>
    <numFmt numFmtId="41" formatCode="_-* #,##0_-;\-* #,##0_-;_-* &quot;-&quot;_-;_-@_-"/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&quot;$&quot;#,##0.00_);[Red]\(&quot;$&quot;#,##0.00\)"/>
    <numFmt numFmtId="165" formatCode="_(&quot;$&quot;* #,##0_);_(&quot;$&quot;* \(#,##0\);_(&quot;$&quot;* &quot;-&quot;_);_(@_)"/>
    <numFmt numFmtId="166" formatCode="_(* #,##0.00_);_(* \(#,##0.00\);_(* &quot;-&quot;??_);_(@_)"/>
    <numFmt numFmtId="167" formatCode="_-* #,##0.00\ _z_ł_-;\-* #,##0.00\ _z_ł_-;_-* &quot;-&quot;??\ _z_ł_-;_-@_-"/>
    <numFmt numFmtId="168" formatCode="#,##0.0"/>
    <numFmt numFmtId="169" formatCode="_(* #,##0_);_(* \(#,##0\);_(* &quot;-&quot;??_);_(@_)"/>
    <numFmt numFmtId="170" formatCode="##\."/>
    <numFmt numFmtId="171" formatCode="_-* #,##0_-;\-* #,##0_-;_-* &quot;-&quot;??_-;_-@_-"/>
    <numFmt numFmtId="172" formatCode="0.0"/>
    <numFmt numFmtId="173" formatCode="##.0\."/>
    <numFmt numFmtId="174" formatCode="_-* #,##0.000_-;\-* #,##0.000_-;_-* &quot;-&quot;??_-;_-@_-"/>
    <numFmt numFmtId="175" formatCode="_-* #,##0.000\ _z_ł_-;\-* #,##0.000\ _z_ł_-;_-* &quot;-&quot;???\ _z_ł_-;_-@_-"/>
    <numFmt numFmtId="176" formatCode="_-&quot;£&quot;* #,##0.00_-;\-&quot;£&quot;* #,##0.00_-;_-&quot;£&quot;* &quot;-&quot;??_-;_-@_-"/>
    <numFmt numFmtId="177" formatCode="###0_);[Red]\(###0\)"/>
    <numFmt numFmtId="178" formatCode="#,##0.000"/>
    <numFmt numFmtId="179" formatCode="_ &quot;£&quot;* #,##0_ ;_ &quot;£&quot;* \-#,##0_ ;_ &quot;£&quot;* &quot;-&quot;_ ;_ @_ "/>
    <numFmt numFmtId="180" formatCode="_-* #,##0.00_-;\-* #,##0.00_-;_-* \-??_-;_-@_-"/>
    <numFmt numFmtId="181" formatCode="#,##0.\);\(#,##0.\)"/>
    <numFmt numFmtId="182" formatCode="#,##0\ ;\(#,##0\)"/>
    <numFmt numFmtId="183" formatCode="#,##0.00_);[Red]\(#,##0.00\);0.00_)"/>
    <numFmt numFmtId="184" formatCode="#,##0.00_);[Red]\(#,##0.00\);&quot;- &quot;"/>
    <numFmt numFmtId="185" formatCode="#,##0.00_);[Red]\(#,##0.00\);&quot;Nil &quot;"/>
    <numFmt numFmtId="186" formatCode="#,##0_);[Red]\(#,##0\);&quot;- &quot;"/>
    <numFmt numFmtId="187" formatCode="#,##0_);[Red]\(#,##0\);&quot;Nil &quot;"/>
    <numFmt numFmtId="188" formatCode="\£#,##0.00_);[Red]&quot;(£&quot;#,##0.00\);\£0.00_)"/>
    <numFmt numFmtId="189" formatCode="\£#,##0.00_);[Red]&quot;(£&quot;#,##0.00\);&quot;- &quot;"/>
    <numFmt numFmtId="190" formatCode="\£#,##0.00_);[Red]&quot;(£&quot;#,##0.00\);&quot;Nil &quot;"/>
    <numFmt numFmtId="191" formatCode="\£#,##0.00_);[Red]&quot;(£&quot;#,##0.00\)"/>
    <numFmt numFmtId="192" formatCode="\£#,##0_);[Red]&quot;(£&quot;#,##0\)"/>
    <numFmt numFmtId="193" formatCode="\£#,##0_);[Red]&quot;(£&quot;#,##0\);&quot;- &quot;"/>
    <numFmt numFmtId="194" formatCode="\£#,##0_);[Red]&quot;(£&quot;#,##0\);&quot;Nil &quot;"/>
    <numFmt numFmtId="195" formatCode="_-* #,##0\ _D_M_-;\-* #,##0\ _D_M_-;_-* &quot;-&quot;\ _D_M_-;_-@_-"/>
    <numFmt numFmtId="196" formatCode="#,##0.0_);\(#,##0.0\)"/>
    <numFmt numFmtId="197" formatCode="_-* #,##0.00\ _z_ł_-;\-* #,##0.00\ _z_ł_-;_-* \-??\ _z_ł_-;_-@_-"/>
    <numFmt numFmtId="198" formatCode="\ #,##0.00&quot;      &quot;;\-#,##0.00&quot;      &quot;;&quot; -&quot;#&quot;      &quot;;@\ "/>
    <numFmt numFmtId="199" formatCode="#,##0.00000"/>
    <numFmt numFmtId="200" formatCode=";;;"/>
    <numFmt numFmtId="201" formatCode="#,##0;\(#,##0.\)"/>
    <numFmt numFmtId="202" formatCode="_ * #,##0_ ;_ * \-#,##0_ ;_ * &quot;-&quot;_ ;_ @_ "/>
    <numFmt numFmtId="203" formatCode="_ * #,##0_ ;_ * \-#,##0_ ;_ * \-_ ;_ @_ "/>
    <numFmt numFmtId="204" formatCode="0%;[Red]\(0%\)"/>
    <numFmt numFmtId="205" formatCode="0%;[Red]\(0&quot;%)&quot;"/>
    <numFmt numFmtId="206" formatCode="_-* #,##0_-;\-* #,##0_-;_-* \-??_-;_-@_-"/>
    <numFmt numFmtId="207" formatCode="_-* #,##0\ _P_t_s_-;\-* #,##0\ _P_t_s_-;_-* &quot;-&quot;\ _P_t_s_-;_-@_-"/>
    <numFmt numFmtId="208" formatCode="#,##0.00000000000000000_);\(#,##0.00000000000000000\)"/>
    <numFmt numFmtId="209" formatCode="0.00%;\(0.00\)%"/>
    <numFmt numFmtId="210" formatCode="\£#,##0,\M_);[Red]&quot;(£&quot;#,##0,&quot;M)&quot;;\£0,\M_)"/>
    <numFmt numFmtId="211" formatCode="\£#,##0.00,\M_);[Red]&quot;(£&quot;#,##0.00,&quot;M)&quot;;\£0.00,\M_)"/>
    <numFmt numFmtId="212" formatCode="#,##0.0000000000000000_);\(#,##0.0000000000000000\)"/>
    <numFmt numFmtId="213" formatCode="0.00%\,\(0.00\)%"/>
    <numFmt numFmtId="214" formatCode="\$#,##0_);[Red]&quot;($&quot;#,##0\)"/>
    <numFmt numFmtId="215" formatCode="\$#,##0.00_);[Red]&quot;($&quot;#,##0.00\)"/>
    <numFmt numFmtId="216" formatCode="&quot;$&quot;____######0_);[Red]\(&quot;$&quot;____#####0\)"/>
    <numFmt numFmtId="217" formatCode="#,##0.00&quot;£&quot;_);\(#,##0.00&quot;£&quot;\)"/>
    <numFmt numFmtId="218" formatCode="0.000000000%"/>
    <numFmt numFmtId="219" formatCode="\(#,##0.00\)###0.00;[Red]General"/>
    <numFmt numFmtId="220" formatCode="#,##0&quot;£&quot;_);[Red]\(#,##0&quot;£&quot;\)"/>
    <numFmt numFmtId="221" formatCode="\£#,##0,\K_);[Red]&quot;(£&quot;#,##0,&quot;K)&quot;;\£0,\K_)"/>
    <numFmt numFmtId="222" formatCode="\£#,##0.00,\K_);[Red]&quot;(£&quot;#,##0.00,&quot;K)&quot;;\£0.00,\K_)"/>
    <numFmt numFmtId="223" formatCode="_(#\ ##,000\ &quot;zł&quot;_);_(\ \(#\ ##,000\ &quot;zł&quot;\);_(&quot;-&quot;??\ &quot;zł&quot;_);_(@_)"/>
    <numFmt numFmtId="224" formatCode="0&quot; &quot;;[Red]&quot;(&quot;0&quot;)&quot;"/>
    <numFmt numFmtId="225" formatCode="#,##0;[Red]&quot;-&quot;#,##0"/>
    <numFmt numFmtId="226" formatCode="#,##0&quot; &quot;[$zł];[Red]&quot;-&quot;#,##0&quot; &quot;[$zł]"/>
    <numFmt numFmtId="227" formatCode="yyyy\-mm\-dd"/>
    <numFmt numFmtId="228" formatCode="&quot; &quot;#,##0&quot;    &quot;;&quot;-&quot;#,##0&quot;    &quot;;&quot; -    &quot;;&quot; &quot;@&quot; &quot;"/>
    <numFmt numFmtId="229" formatCode="&quot; &quot;#,##0.00&quot;    &quot;;&quot;-&quot;#,##0.00&quot;    &quot;;&quot; -&quot;00&quot;    &quot;;&quot; &quot;@&quot; &quot;"/>
    <numFmt numFmtId="230" formatCode="&quot; &quot;#,##0.00&quot; &quot;[$€-401]&quot; &quot;;&quot;-&quot;#,##0.00&quot; &quot;[$€-401]&quot; &quot;;&quot; -&quot;00&quot; &quot;[$€-401]&quot; &quot;"/>
    <numFmt numFmtId="231" formatCode="#,##0&quot;   &quot;;[Red]&quot;-&quot;#,##0&quot;   &quot;"/>
    <numFmt numFmtId="232" formatCode="#,##0;&quot;(&quot;#,##0&quot;)&quot;"/>
    <numFmt numFmtId="233" formatCode="&quot; &quot;#,##0&quot; &quot;;&quot; -&quot;#,##0&quot; &quot;;&quot; - &quot;;&quot; &quot;@&quot; &quot;"/>
    <numFmt numFmtId="234" formatCode="0%;[Red]&quot;(&quot;0%&quot;)&quot;"/>
    <numFmt numFmtId="235" formatCode="&quot; &quot;#,##0&quot; &quot;;&quot;-&quot;#,##0&quot; &quot;;&quot; -&quot;00&quot; &quot;;&quot; &quot;@&quot; &quot;"/>
    <numFmt numFmtId="236" formatCode="0.00&quot; &quot;"/>
    <numFmt numFmtId="237" formatCode="&quot;(&quot;#,##0.00000&quot;)&quot;;[Red]General"/>
    <numFmt numFmtId="238" formatCode="#,##0&quot;£ &quot;;[Red]&quot;(&quot;#,##0&quot;£)&quot;"/>
    <numFmt numFmtId="239" formatCode="#,##0.00&quot;   &quot;;[Red]&quot;-&quot;#,##0.00&quot;   &quot;"/>
    <numFmt numFmtId="240" formatCode="&quot; &quot;#,##0.00&quot; &quot;[$zł]&quot; &quot;;&quot;-&quot;#,##0.00&quot; &quot;[$zł]&quot; &quot;;&quot; -&quot;00&quot; &quot;[$zł]&quot; &quot;;&quot; &quot;@&quot; &quot;"/>
    <numFmt numFmtId="241" formatCode="0\ ;[Red]\(0\)"/>
    <numFmt numFmtId="242" formatCode="_(* #,##0.00_);_(* \(#,##0.00\);_(* \-??_);_(@_)"/>
    <numFmt numFmtId="243" formatCode="_-* #,##0.00&quot; zł&quot;_-;\-* #,##0.00&quot; zł&quot;_-;_-* \-??&quot; zł&quot;_-;_-@_-"/>
    <numFmt numFmtId="244" formatCode="_-\£* #,##0.00_-;&quot;-£&quot;* #,##0.00_-;_-\£* \-??_-;_-@_-"/>
    <numFmt numFmtId="245" formatCode="#,##0\ [$zł];[Red]\-#,##0\ [$zł]"/>
    <numFmt numFmtId="246" formatCode="\ #,##0.00&quot;    &quot;;\-#,##0.00&quot;    &quot;;&quot; -&quot;00&quot;    &quot;;\ @\ "/>
    <numFmt numFmtId="247" formatCode="_-* #,##0\ _D_M_-;\-* #,##0\ _D_M_-;_-* &quot;- &quot;_D_M_-;_-@_-"/>
    <numFmt numFmtId="248" formatCode="_-* #,##0_-;\-* #,##0_-;_-* \-_-;_-@_-"/>
    <numFmt numFmtId="249" formatCode="\ #,##0.00\ [$€-401]\ ;\-#,##0.00\ [$€-401]\ ;&quot; -&quot;00\ [$€-401]\ "/>
    <numFmt numFmtId="250" formatCode="#,##0&quot;   &quot;;[Red]\-#,##0&quot;   &quot;"/>
    <numFmt numFmtId="251" formatCode="#,##0;\(#,##0\)"/>
    <numFmt numFmtId="252" formatCode="\ #,##0\ ;&quot; -&quot;#,##0\ ;&quot; - &quot;;\ @\ "/>
    <numFmt numFmtId="253" formatCode="\ #,##0\ ;\-#,##0\ ;&quot; -&quot;00\ ;\ @\ "/>
    <numFmt numFmtId="254" formatCode="\$____######0_);[Red]&quot;($&quot;____#####0\)"/>
    <numFmt numFmtId="255" formatCode="0.00\ "/>
    <numFmt numFmtId="256" formatCode="\(#,##0.00\)###0\.00;[Red]General"/>
    <numFmt numFmtId="257" formatCode="\(#,##0.00000\);[Red]General"/>
    <numFmt numFmtId="258" formatCode="#,##0&quot;£ &quot;;[Red]\(#,##0&quot;£)&quot;"/>
    <numFmt numFmtId="259" formatCode="#,##0.00&quot;   &quot;;[Red]\-#,##0.00&quot;   &quot;"/>
    <numFmt numFmtId="260" formatCode="\ #,##0.00\ [$zł]\ ;\-#,##0.00\ [$zł]\ ;&quot; -&quot;00\ [$zł]\ ;\ @\ "/>
    <numFmt numFmtId="261" formatCode="_(#\ ##,000&quot; zł&quot;_);_(&quot; (&quot;#\ ##,000&quot; zł)&quot;;_(\-??&quot; zł&quot;_);_(@_)"/>
    <numFmt numFmtId="262" formatCode="#,##0\ _z_ł;[Red]\-#,##0\ _z_ł"/>
    <numFmt numFmtId="263" formatCode="#,##0.00\ _z_ł;[Red]\-#,##0.00\ _z_ł"/>
    <numFmt numFmtId="264" formatCode="#,##0.00\ _z_ł;\-#,##0.00\ _z_ł"/>
    <numFmt numFmtId="265" formatCode="#,##0.00\ &quot;zł&quot;"/>
  </numFmts>
  <fonts count="245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.5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sz val="10"/>
      <name val="Geneva CE"/>
      <family val="2"/>
      <charset val="238"/>
    </font>
    <font>
      <sz val="9.5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0"/>
      <color rgb="FFFFFFFF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trike/>
      <sz val="9"/>
      <name val="Arial"/>
      <family val="2"/>
      <charset val="238"/>
    </font>
    <font>
      <sz val="9"/>
      <color theme="1"/>
      <name val="Arial"/>
      <family val="2"/>
      <charset val="238"/>
    </font>
    <font>
      <strike/>
      <sz val="9"/>
      <color rgb="FF000000"/>
      <name val="Arial"/>
      <family val="2"/>
      <charset val="238"/>
    </font>
    <font>
      <sz val="9"/>
      <color rgb="FF000000"/>
      <name val="Arial"/>
      <family val="2"/>
    </font>
    <font>
      <vertAlign val="superscript"/>
      <sz val="9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9"/>
      <color rgb="FF000000"/>
      <name val="Arial"/>
      <family val="2"/>
      <charset val="238"/>
    </font>
    <font>
      <sz val="11"/>
      <name val="Arial Narrow"/>
      <family val="2"/>
      <charset val="238"/>
    </font>
    <font>
      <sz val="9"/>
      <color rgb="FFFF0000"/>
      <name val="Arial"/>
      <family val="2"/>
      <charset val="238"/>
    </font>
    <font>
      <sz val="18"/>
      <color theme="3"/>
      <name val="Calibri Light"/>
      <family val="2"/>
      <charset val="238"/>
      <scheme val="major"/>
    </font>
    <font>
      <sz val="10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"/>
      <family val="2"/>
    </font>
    <font>
      <sz val="10"/>
      <name val="Arial"/>
      <family val="2"/>
    </font>
    <font>
      <sz val="10"/>
      <name val="Helv"/>
      <family val="2"/>
    </font>
    <font>
      <sz val="10"/>
      <name val="Helv"/>
      <charset val="238"/>
    </font>
    <font>
      <sz val="10"/>
      <name val="Helv"/>
      <charset val="204"/>
    </font>
    <font>
      <sz val="10"/>
      <name val="Helv"/>
    </font>
    <font>
      <sz val="10"/>
      <name val="Courier"/>
      <family val="1"/>
      <charset val="238"/>
    </font>
    <font>
      <b/>
      <sz val="11"/>
      <name val="Arial CE"/>
      <family val="2"/>
      <charset val="238"/>
    </font>
    <font>
      <b/>
      <sz val="8"/>
      <name val="Arial CE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9"/>
      <name val="Tahoma"/>
      <family val="2"/>
      <charset val="238"/>
    </font>
    <font>
      <sz val="10"/>
      <name val="Arial CE"/>
      <charset val="238"/>
    </font>
    <font>
      <sz val="8"/>
      <name val="Times New Roman"/>
      <family val="1"/>
      <charset val="238"/>
    </font>
    <font>
      <b/>
      <sz val="9"/>
      <color indexed="48"/>
      <name val="Arial"/>
      <family val="2"/>
    </font>
    <font>
      <sz val="11"/>
      <color indexed="20"/>
      <name val="Calibri"/>
      <family val="2"/>
    </font>
    <font>
      <b/>
      <sz val="10"/>
      <color indexed="9"/>
      <name val="Arial"/>
      <family val="2"/>
    </font>
    <font>
      <sz val="10"/>
      <color indexed="8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MS Sans Serif"/>
      <family val="2"/>
      <charset val="238"/>
    </font>
    <font>
      <sz val="10"/>
      <color indexed="22"/>
      <name val="Arial"/>
      <family val="2"/>
      <charset val="238"/>
    </font>
    <font>
      <sz val="10"/>
      <name val="MS Serif"/>
      <family val="1"/>
    </font>
    <font>
      <sz val="9"/>
      <name val="AvantGarde CondBook"/>
      <family val="2"/>
    </font>
    <font>
      <sz val="10"/>
      <name val="Times New Roman"/>
      <family val="1"/>
      <charset val="238"/>
    </font>
    <font>
      <sz val="10"/>
      <color indexed="12"/>
      <name val="Arial"/>
      <family val="2"/>
    </font>
    <font>
      <sz val="10"/>
      <color indexed="16"/>
      <name val="MS Serif"/>
      <family val="1"/>
    </font>
    <font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i/>
      <sz val="11"/>
      <color indexed="23"/>
      <name val="Calibri"/>
      <family val="2"/>
    </font>
    <font>
      <sz val="10"/>
      <name val="Courier New"/>
      <family val="3"/>
    </font>
    <font>
      <b/>
      <sz val="11"/>
      <color indexed="10"/>
      <name val="Arial CE"/>
      <family val="2"/>
      <charset val="238"/>
    </font>
    <font>
      <sz val="11"/>
      <color indexed="17"/>
      <name val="Calibri"/>
      <family val="2"/>
    </font>
    <font>
      <b/>
      <sz val="11"/>
      <name val="Tahoma"/>
      <family val="2"/>
      <charset val="238"/>
    </font>
    <font>
      <b/>
      <sz val="12"/>
      <name val="Arial"/>
      <family val="2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8"/>
      <name val="MS Sans Serif"/>
      <family val="2"/>
      <charset val="238"/>
    </font>
    <font>
      <u/>
      <sz val="10"/>
      <color indexed="12"/>
      <name val="Arial CE"/>
      <charset val="238"/>
    </font>
    <font>
      <u/>
      <sz val="10"/>
      <color indexed="12"/>
      <name val="Arial"/>
      <family val="2"/>
      <charset val="238"/>
    </font>
    <font>
      <sz val="11"/>
      <color indexed="62"/>
      <name val="Calibri"/>
      <family val="2"/>
    </font>
    <font>
      <sz val="10"/>
      <name val="Times New Roman"/>
      <family val="1"/>
    </font>
    <font>
      <sz val="10"/>
      <color indexed="14"/>
      <name val="Arial"/>
      <family val="2"/>
    </font>
    <font>
      <sz val="11"/>
      <color indexed="52"/>
      <name val="Calibri"/>
      <family val="2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1"/>
      <color indexed="60"/>
      <name val="Calibri"/>
      <family val="2"/>
    </font>
    <font>
      <sz val="10"/>
      <name val="Pl Courier New"/>
      <charset val="238"/>
    </font>
    <font>
      <sz val="10"/>
      <name val="Times New Roman CE"/>
      <charset val="238"/>
    </font>
    <font>
      <sz val="10"/>
      <color indexed="64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8"/>
      <name val="Tms Rmn"/>
    </font>
    <font>
      <sz val="10"/>
      <color indexed="8"/>
      <name val="Arial"/>
      <family val="2"/>
      <charset val="238"/>
    </font>
    <font>
      <sz val="10"/>
      <name val="Arial CE"/>
    </font>
    <font>
      <sz val="11"/>
      <color indexed="8"/>
      <name val="Calibri"/>
      <family val="2"/>
      <charset val="238"/>
    </font>
    <font>
      <sz val="7"/>
      <name val="Arial CE"/>
      <family val="2"/>
      <charset val="238"/>
    </font>
    <font>
      <b/>
      <sz val="11"/>
      <color indexed="63"/>
      <name val="Calibri"/>
      <family val="2"/>
    </font>
    <font>
      <sz val="10"/>
      <color indexed="8"/>
      <name val="Arial PL"/>
      <family val="2"/>
    </font>
    <font>
      <sz val="10"/>
      <color indexed="10"/>
      <name val="Arial"/>
      <family val="2"/>
    </font>
    <font>
      <b/>
      <sz val="10"/>
      <name val="MS Sans Serif"/>
      <family val="2"/>
      <charset val="238"/>
    </font>
    <font>
      <sz val="8"/>
      <name val="Wingdings"/>
      <charset val="2"/>
    </font>
    <font>
      <sz val="11"/>
      <name val="AvantGarde CondBook"/>
      <family val="2"/>
    </font>
    <font>
      <u/>
      <sz val="9"/>
      <color indexed="36"/>
      <name val="Arial"/>
      <family val="2"/>
      <charset val="238"/>
    </font>
    <font>
      <sz val="8"/>
      <name val="MS Sans Serif"/>
      <family val="2"/>
      <charset val="238"/>
    </font>
    <font>
      <sz val="10"/>
      <name val="AvantGarde CondBook"/>
      <family val="2"/>
    </font>
    <font>
      <b/>
      <sz val="8"/>
      <color indexed="8"/>
      <name val="Helv"/>
    </font>
    <font>
      <sz val="8"/>
      <name val="Arial CE"/>
      <family val="2"/>
      <charset val="238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u/>
      <sz val="10"/>
      <name val="Times New Roman"/>
      <family val="1"/>
      <charset val="238"/>
    </font>
    <font>
      <sz val="11"/>
      <color indexed="10"/>
      <name val="Calibri"/>
      <family val="2"/>
    </font>
    <font>
      <sz val="10"/>
      <name val="Geneva"/>
      <family val="2"/>
    </font>
    <font>
      <b/>
      <u/>
      <sz val="7"/>
      <name val="Arial CE"/>
      <family val="2"/>
      <charset val="238"/>
    </font>
    <font>
      <u/>
      <sz val="9"/>
      <color indexed="12"/>
      <name val="ＭＳ ゴシック"/>
      <family val="3"/>
      <charset val="128"/>
    </font>
    <font>
      <u/>
      <sz val="9"/>
      <color indexed="20"/>
      <name val="ＭＳ ゴシック"/>
      <family val="3"/>
      <charset val="128"/>
    </font>
    <font>
      <sz val="10"/>
      <color rgb="FF000000"/>
      <name val="Helv"/>
      <charset val="238"/>
    </font>
    <font>
      <b/>
      <sz val="11"/>
      <color rgb="FF000000"/>
      <name val="Arial CE"/>
      <charset val="238"/>
    </font>
    <font>
      <b/>
      <sz val="8"/>
      <color rgb="FF000000"/>
      <name val="Arial CE"/>
      <charset val="238"/>
    </font>
    <font>
      <sz val="10"/>
      <color rgb="FF000000"/>
      <name val="Tahoma"/>
      <family val="2"/>
      <charset val="238"/>
    </font>
    <font>
      <sz val="10"/>
      <color rgb="FFFFFFFF"/>
      <name val="Tahoma"/>
      <family val="2"/>
      <charset val="238"/>
    </font>
    <font>
      <sz val="9"/>
      <color rgb="FF000000"/>
      <name val="Tahoma"/>
      <family val="2"/>
      <charset val="238"/>
    </font>
    <font>
      <sz val="8"/>
      <color rgb="FF000000"/>
      <name val="Times New Roman"/>
      <family val="1"/>
      <charset val="238"/>
    </font>
    <font>
      <sz val="10"/>
      <color rgb="FF800080"/>
      <name val="Tahoma"/>
      <family val="2"/>
      <charset val="238"/>
    </font>
    <font>
      <b/>
      <sz val="10"/>
      <color rgb="FFFF9900"/>
      <name val="Tahoma"/>
      <family val="2"/>
      <charset val="238"/>
    </font>
    <font>
      <sz val="11"/>
      <color rgb="FF000000"/>
      <name val="Calibri"/>
      <family val="2"/>
      <charset val="238"/>
    </font>
    <font>
      <b/>
      <sz val="10"/>
      <color rgb="FFFFFFFF"/>
      <name val="Tahoma"/>
      <family val="2"/>
      <charset val="238"/>
    </font>
    <font>
      <sz val="10"/>
      <color rgb="FF000000"/>
      <name val="MS Serif"/>
      <family val="1"/>
      <charset val="238"/>
    </font>
    <font>
      <sz val="10"/>
      <color rgb="FF0000FF"/>
      <name val="Arial"/>
      <family val="2"/>
      <charset val="238"/>
    </font>
    <font>
      <sz val="10"/>
      <color rgb="FF800000"/>
      <name val="MS Serif"/>
      <family val="1"/>
      <charset val="238"/>
    </font>
    <font>
      <i/>
      <sz val="10"/>
      <color rgb="FF808080"/>
      <name val="Tahoma"/>
      <family val="2"/>
      <charset val="238"/>
    </font>
    <font>
      <sz val="10"/>
      <color rgb="FF008000"/>
      <name val="Tahoma"/>
      <family val="2"/>
      <charset val="238"/>
    </font>
    <font>
      <sz val="8"/>
      <color rgb="FF000000"/>
      <name val="Arial"/>
      <family val="2"/>
      <charset val="238"/>
    </font>
    <font>
      <b/>
      <sz val="15"/>
      <color rgb="FF003366"/>
      <name val="Tahoma"/>
      <family val="2"/>
      <charset val="238"/>
    </font>
    <font>
      <b/>
      <sz val="13"/>
      <color rgb="FF003366"/>
      <name val="Tahoma"/>
      <family val="2"/>
      <charset val="238"/>
    </font>
    <font>
      <b/>
      <sz val="11"/>
      <color rgb="FF003366"/>
      <name val="Tahoma"/>
      <family val="2"/>
      <charset val="238"/>
    </font>
    <font>
      <b/>
      <sz val="8"/>
      <color rgb="FF000000"/>
      <name val="MS Sans Serif"/>
      <family val="2"/>
      <charset val="238"/>
    </font>
    <font>
      <u/>
      <sz val="10"/>
      <color rgb="FF0000FF"/>
      <name val="Arial CE"/>
      <charset val="238"/>
    </font>
    <font>
      <sz val="10"/>
      <color rgb="FF333399"/>
      <name val="Tahoma"/>
      <family val="2"/>
      <charset val="238"/>
    </font>
    <font>
      <sz val="10"/>
      <color rgb="FFFF00FF"/>
      <name val="Arial"/>
      <family val="2"/>
      <charset val="238"/>
    </font>
    <font>
      <sz val="10"/>
      <color rgb="FFFF9900"/>
      <name val="Tahoma"/>
      <family val="2"/>
      <charset val="238"/>
    </font>
    <font>
      <sz val="10"/>
      <color rgb="FF993300"/>
      <name val="Tahoma"/>
      <family val="2"/>
      <charset val="238"/>
    </font>
    <font>
      <b/>
      <i/>
      <sz val="16"/>
      <color rgb="FF000000"/>
      <name val="Helv"/>
      <charset val="238"/>
    </font>
    <font>
      <sz val="10"/>
      <color rgb="FF000000"/>
      <name val="Arial CE"/>
      <charset val="238"/>
    </font>
    <font>
      <sz val="11"/>
      <color rgb="FF000000"/>
      <name val="Czcionka tekstu podstawowego"/>
      <charset val="238"/>
    </font>
    <font>
      <sz val="7"/>
      <color rgb="FF000000"/>
      <name val="Arial CE"/>
      <charset val="238"/>
    </font>
    <font>
      <b/>
      <sz val="10"/>
      <color rgb="FF333333"/>
      <name val="Tahoma"/>
      <family val="2"/>
      <charset val="238"/>
    </font>
    <font>
      <sz val="10"/>
      <color rgb="FF000000"/>
      <name val="Arial PL"/>
      <charset val="238"/>
    </font>
    <font>
      <b/>
      <sz val="10"/>
      <color rgb="FF000000"/>
      <name val="MS Sans Serif"/>
      <family val="2"/>
      <charset val="238"/>
    </font>
    <font>
      <sz val="8"/>
      <color rgb="FF000000"/>
      <name val="MS Sans Serif"/>
      <family val="2"/>
      <charset val="238"/>
    </font>
    <font>
      <b/>
      <sz val="8"/>
      <color rgb="FF000000"/>
      <name val="Helv"/>
      <charset val="238"/>
    </font>
    <font>
      <b/>
      <sz val="18"/>
      <color rgb="FF003366"/>
      <name val="Cambria"/>
      <family val="1"/>
      <charset val="238"/>
    </font>
    <font>
      <b/>
      <sz val="10"/>
      <color rgb="FF000000"/>
      <name val="Tahoma"/>
      <family val="2"/>
      <charset val="238"/>
    </font>
    <font>
      <sz val="10"/>
      <color rgb="FFFF0000"/>
      <name val="Tahoma"/>
      <family val="2"/>
      <charset val="238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0"/>
      <color theme="1"/>
      <name val="Arial"/>
      <family val="2"/>
    </font>
    <font>
      <b/>
      <sz val="11"/>
      <color rgb="FFFA7D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0"/>
      <color indexed="8"/>
      <name val="Arial"/>
      <family val="2"/>
      <charset val="1"/>
    </font>
    <font>
      <sz val="8"/>
      <name val="Calibri"/>
      <family val="2"/>
      <charset val="238"/>
      <scheme val="minor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color theme="0"/>
      <name val="Calibri"/>
      <family val="2"/>
      <charset val="238"/>
    </font>
    <font>
      <sz val="10"/>
      <name val="Courier New"/>
      <family val="1"/>
      <charset val="238"/>
    </font>
    <font>
      <sz val="9"/>
      <name val="Arial"/>
      <family val="2"/>
      <charset val="1"/>
    </font>
    <font>
      <b/>
      <sz val="9"/>
      <color rgb="FF3366FF"/>
      <name val="Arial"/>
      <family val="2"/>
      <charset val="1"/>
    </font>
    <font>
      <sz val="11"/>
      <color rgb="FF800080"/>
      <name val="Calibri"/>
      <family val="2"/>
      <charset val="1"/>
    </font>
    <font>
      <sz val="11"/>
      <color rgb="FF9C0006"/>
      <name val="Calibri"/>
      <family val="2"/>
      <charset val="238"/>
    </font>
    <font>
      <b/>
      <sz val="10"/>
      <color rgb="FFFFFFFF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rgb="FFFF9900"/>
      <name val="Calibri"/>
      <family val="2"/>
      <charset val="1"/>
    </font>
    <font>
      <b/>
      <sz val="11"/>
      <color rgb="FFFA7D00"/>
      <name val="Calibri"/>
      <family val="2"/>
      <charset val="238"/>
    </font>
    <font>
      <b/>
      <sz val="11"/>
      <color rgb="FFFFFFFF"/>
      <name val="Calibri"/>
      <family val="2"/>
      <charset val="1"/>
    </font>
    <font>
      <b/>
      <sz val="11"/>
      <color theme="0"/>
      <name val="Calibri"/>
      <family val="2"/>
      <charset val="238"/>
    </font>
    <font>
      <sz val="10"/>
      <name val="MS Serif"/>
      <family val="1"/>
      <charset val="1"/>
    </font>
    <font>
      <sz val="9"/>
      <name val="AvantGarde CondBook"/>
      <family val="2"/>
      <charset val="1"/>
    </font>
    <font>
      <sz val="10"/>
      <color rgb="FF0000FF"/>
      <name val="Arial"/>
      <family val="2"/>
      <charset val="1"/>
    </font>
    <font>
      <sz val="10"/>
      <color rgb="FF800000"/>
      <name val="MS Serif"/>
      <family val="1"/>
      <charset val="1"/>
    </font>
    <font>
      <i/>
      <sz val="11"/>
      <color rgb="FF808080"/>
      <name val="Calibri"/>
      <family val="2"/>
      <charset val="1"/>
    </font>
    <font>
      <i/>
      <sz val="11"/>
      <color rgb="FF7F7F7F"/>
      <name val="Calibri"/>
      <family val="2"/>
      <charset val="238"/>
    </font>
    <font>
      <sz val="10"/>
      <name val="Courier New"/>
      <family val="3"/>
      <charset val="1"/>
    </font>
    <font>
      <b/>
      <sz val="11"/>
      <color rgb="FFFF0000"/>
      <name val="Arial CE"/>
      <family val="2"/>
      <charset val="238"/>
    </font>
    <font>
      <sz val="11"/>
      <color rgb="FF006100"/>
      <name val="Calibri"/>
      <family val="2"/>
      <charset val="238"/>
    </font>
    <font>
      <sz val="11"/>
      <color rgb="FF008000"/>
      <name val="Calibri"/>
      <family val="2"/>
      <charset val="1"/>
    </font>
    <font>
      <sz val="8"/>
      <name val="Arial"/>
      <family val="2"/>
      <charset val="1"/>
    </font>
    <font>
      <b/>
      <sz val="12"/>
      <name val="Arial"/>
      <family val="2"/>
      <charset val="1"/>
    </font>
    <font>
      <b/>
      <sz val="12"/>
      <name val="Times New Roman"/>
      <family val="1"/>
      <charset val="1"/>
    </font>
    <font>
      <b/>
      <sz val="14"/>
      <name val="Times New Roman"/>
      <family val="1"/>
      <charset val="1"/>
    </font>
    <font>
      <b/>
      <sz val="15"/>
      <color theme="3"/>
      <name val="Calibri"/>
      <family val="2"/>
      <charset val="238"/>
    </font>
    <font>
      <b/>
      <sz val="15"/>
      <color rgb="FF003366"/>
      <name val="Calibri"/>
      <family val="2"/>
      <charset val="1"/>
    </font>
    <font>
      <b/>
      <sz val="13"/>
      <color theme="3"/>
      <name val="Calibri"/>
      <family val="2"/>
      <charset val="238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b/>
      <sz val="11"/>
      <color theme="3"/>
      <name val="Calibri"/>
      <family val="2"/>
      <charset val="238"/>
    </font>
    <font>
      <u/>
      <sz val="11"/>
      <color theme="10"/>
      <name val="Calibri"/>
      <family val="2"/>
      <charset val="238"/>
    </font>
    <font>
      <sz val="11"/>
      <color rgb="FF333399"/>
      <name val="Calibri"/>
      <family val="2"/>
      <charset val="1"/>
    </font>
    <font>
      <sz val="11"/>
      <color rgb="FF3F3F76"/>
      <name val="Calibri"/>
      <family val="2"/>
      <charset val="238"/>
    </font>
    <font>
      <sz val="10"/>
      <color rgb="FFFF00FF"/>
      <name val="Arial"/>
      <family val="2"/>
      <charset val="1"/>
    </font>
    <font>
      <sz val="11"/>
      <color rgb="FFFF9900"/>
      <name val="Calibri"/>
      <family val="2"/>
      <charset val="1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sz val="11"/>
      <color rgb="FF993300"/>
      <name val="Calibri"/>
      <family val="2"/>
      <charset val="1"/>
    </font>
    <font>
      <b/>
      <i/>
      <sz val="16"/>
      <color rgb="FF000000"/>
      <name val="Arial"/>
      <family val="2"/>
      <charset val="238"/>
    </font>
    <font>
      <sz val="11"/>
      <color theme="1"/>
      <name val="Calibri"/>
      <family val="2"/>
      <charset val="1"/>
    </font>
    <font>
      <sz val="10"/>
      <name val="Times New Roman"/>
      <family val="1"/>
      <charset val="1"/>
    </font>
    <font>
      <sz val="10"/>
      <name val="Arial CE"/>
      <charset val="1"/>
    </font>
    <font>
      <sz val="10"/>
      <color theme="1"/>
      <name val="Arial"/>
      <family val="2"/>
      <charset val="1"/>
    </font>
    <font>
      <b/>
      <sz val="11"/>
      <color rgb="FF333333"/>
      <name val="Calibri"/>
      <family val="2"/>
      <charset val="1"/>
    </font>
    <font>
      <b/>
      <sz val="11"/>
      <color rgb="FF3F3F3F"/>
      <name val="Calibri"/>
      <family val="2"/>
      <charset val="238"/>
    </font>
    <font>
      <sz val="10"/>
      <color rgb="FF000000"/>
      <name val="Arial PL"/>
      <family val="2"/>
      <charset val="1"/>
    </font>
    <font>
      <sz val="10"/>
      <color rgb="FFFF0000"/>
      <name val="Arial"/>
      <family val="2"/>
      <charset val="1"/>
    </font>
    <font>
      <sz val="11"/>
      <name val="AvantGarde CondBook"/>
      <family val="2"/>
      <charset val="1"/>
    </font>
    <font>
      <sz val="10"/>
      <name val="AvantGarde CondBook"/>
      <family val="2"/>
      <charset val="1"/>
    </font>
    <font>
      <b/>
      <sz val="8"/>
      <color rgb="FF000000"/>
      <name val="Arial"/>
      <family val="2"/>
      <charset val="238"/>
    </font>
    <font>
      <b/>
      <sz val="18"/>
      <color rgb="FF003366"/>
      <name val="Cambria"/>
      <family val="2"/>
      <charset val="1"/>
    </font>
    <font>
      <sz val="18"/>
      <color theme="3"/>
      <name val="Cambria"/>
      <family val="2"/>
      <charset val="238"/>
    </font>
    <font>
      <b/>
      <sz val="11"/>
      <color rgb="FF000000"/>
      <name val="Calibri"/>
      <family val="2"/>
      <charset val="1"/>
    </font>
    <font>
      <b/>
      <sz val="11"/>
      <color theme="1"/>
      <name val="Calibri"/>
      <family val="2"/>
      <charset val="238"/>
    </font>
    <font>
      <sz val="11"/>
      <color rgb="FFFF0000"/>
      <name val="Calibri"/>
      <family val="2"/>
      <charset val="1"/>
    </font>
    <font>
      <sz val="11"/>
      <color rgb="FFFF0000"/>
      <name val="Calibri"/>
      <family val="2"/>
      <charset val="238"/>
    </font>
    <font>
      <u/>
      <sz val="9"/>
      <color rgb="FF0000FF"/>
      <name val="ＭＳ ゴシック"/>
      <family val="3"/>
      <charset val="128"/>
    </font>
    <font>
      <u/>
      <sz val="9"/>
      <color rgb="FF800080"/>
      <name val="ＭＳ ゴシック"/>
      <family val="3"/>
      <charset val="128"/>
    </font>
    <font>
      <sz val="10"/>
      <color rgb="FF000000"/>
      <name val="Arial"/>
      <family val="2"/>
    </font>
    <font>
      <b/>
      <i/>
      <sz val="16"/>
      <color rgb="FF000000"/>
      <name val="Arial"/>
      <family val="2"/>
    </font>
    <font>
      <sz val="8"/>
      <name val="Times New Roman"/>
      <family val="1"/>
    </font>
    <font>
      <b/>
      <sz val="8"/>
      <color rgb="FF000000"/>
      <name val="Arial"/>
      <family val="2"/>
    </font>
  </fonts>
  <fills count="19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8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Vertical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000000"/>
        <bgColor rgb="FF0000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CC"/>
        <bgColor rgb="FFFFFFCC"/>
      </patternFill>
    </fill>
    <fill>
      <patternFill patternType="solid">
        <fgColor rgb="FFFFFF99"/>
        <bgColor rgb="FFFFFF99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rgb="FFB8DAE7"/>
      </patternFill>
    </fill>
    <fill>
      <patternFill patternType="mediumGray">
        <fgColor theme="4" tint="0.79989013336588644"/>
        <bgColor rgb="FFE5E0E9"/>
      </patternFill>
    </fill>
    <fill>
      <patternFill patternType="solid">
        <fgColor rgb="FFFF99CC"/>
        <bgColor rgb="FFFD8484"/>
      </patternFill>
    </fill>
    <fill>
      <patternFill patternType="solid">
        <fgColor theme="5" tint="0.79989013336588644"/>
        <bgColor rgb="FFE5E0E9"/>
      </patternFill>
    </fill>
    <fill>
      <patternFill patternType="solid">
        <fgColor rgb="FFCBFECD"/>
        <bgColor rgb="FFCCFFFF"/>
      </patternFill>
    </fill>
    <fill>
      <patternFill patternType="solid">
        <fgColor theme="6" tint="0.79989013336588644"/>
        <bgColor rgb="FFF2F2F2"/>
      </patternFill>
    </fill>
    <fill>
      <patternFill patternType="solid">
        <fgColor rgb="FFCC99FF"/>
        <bgColor rgb="FFA4ACD4"/>
      </patternFill>
    </fill>
    <fill>
      <patternFill patternType="solid">
        <fgColor theme="7" tint="0.79989013336588644"/>
        <bgColor rgb="FFF2DCDB"/>
      </patternFill>
    </fill>
    <fill>
      <patternFill patternType="solid">
        <fgColor rgb="FFCCFFFF"/>
        <bgColor rgb="FFCBFECD"/>
      </patternFill>
    </fill>
    <fill>
      <patternFill patternType="solid">
        <fgColor theme="8" tint="0.79989013336588644"/>
        <bgColor rgb="FFEBF1DE"/>
      </patternFill>
    </fill>
    <fill>
      <patternFill patternType="solid">
        <fgColor rgb="FFFFCC99"/>
        <bgColor rgb="FFFAC090"/>
      </patternFill>
    </fill>
    <fill>
      <patternFill patternType="solid">
        <fgColor theme="9" tint="0.79989013336588644"/>
        <bgColor rgb="FFEBF1DE"/>
      </patternFill>
    </fill>
    <fill>
      <patternFill patternType="solid">
        <fgColor rgb="FF98CCFD"/>
        <bgColor rgb="FFB8DAE7"/>
      </patternFill>
    </fill>
    <fill>
      <patternFill patternType="darkGray">
        <fgColor theme="4" tint="0.59987182226020086"/>
        <bgColor rgb="FFCCCCFF"/>
      </patternFill>
    </fill>
    <fill>
      <patternFill patternType="solid">
        <fgColor rgb="FFFD8484"/>
        <bgColor rgb="FFF79646"/>
      </patternFill>
    </fill>
    <fill>
      <patternFill patternType="solid">
        <fgColor theme="5" tint="0.59987182226020086"/>
        <bgColor rgb="FFFAC090"/>
      </patternFill>
    </fill>
    <fill>
      <patternFill patternType="solid">
        <fgColor rgb="FF00FF00"/>
        <bgColor rgb="FF25C7D6"/>
      </patternFill>
    </fill>
    <fill>
      <patternFill patternType="solid">
        <fgColor theme="6" tint="0.59987182226020086"/>
        <bgColor rgb="FFE5E0E9"/>
      </patternFill>
    </fill>
    <fill>
      <patternFill patternType="darkGray">
        <fgColor theme="7" tint="0.59987182226020086"/>
        <bgColor rgb="FFCCCCFF"/>
      </patternFill>
    </fill>
    <fill>
      <patternFill patternType="solid">
        <fgColor theme="8" tint="0.59987182226020086"/>
        <bgColor rgb="FFCCCCFF"/>
      </patternFill>
    </fill>
    <fill>
      <patternFill patternType="solid">
        <fgColor rgb="FFFFCC00"/>
        <bgColor rgb="FFFFFF00"/>
      </patternFill>
    </fill>
    <fill>
      <patternFill patternType="solid">
        <fgColor theme="9" tint="0.59987182226020086"/>
        <bgColor rgb="FFFFCC99"/>
      </patternFill>
    </fill>
    <fill>
      <patternFill patternType="mediumGray">
        <fgColor rgb="FF0366E4"/>
        <bgColor rgb="FF0070C0"/>
      </patternFill>
    </fill>
    <fill>
      <patternFill patternType="darkGray">
        <fgColor theme="4" tint="0.39988402966399123"/>
        <bgColor rgb="FF98CCFD"/>
      </patternFill>
    </fill>
    <fill>
      <patternFill patternType="darkGray">
        <fgColor theme="5" tint="0.39988402966399123"/>
        <bgColor rgb="FFFF99CC"/>
      </patternFill>
    </fill>
    <fill>
      <patternFill patternType="solid">
        <fgColor theme="6" tint="0.39988402966399123"/>
        <bgColor rgb="FFC3C0C6"/>
      </patternFill>
    </fill>
    <fill>
      <patternFill patternType="solid">
        <fgColor rgb="FF800080"/>
        <bgColor rgb="FF890001"/>
      </patternFill>
    </fill>
    <fill>
      <patternFill patternType="darkGray">
        <fgColor theme="7" tint="0.39988402966399123"/>
        <bgColor rgb="FFA5B08E"/>
      </patternFill>
    </fill>
    <fill>
      <patternFill patternType="solid">
        <fgColor rgb="FF25C7D6"/>
        <bgColor rgb="FF339966"/>
      </patternFill>
    </fill>
    <fill>
      <patternFill patternType="solid">
        <fgColor theme="8" tint="0.39988402966399123"/>
        <bgColor rgb="FFB8DAE7"/>
      </patternFill>
    </fill>
    <fill>
      <patternFill patternType="solid">
        <fgColor rgb="FFFF9900"/>
        <bgColor rgb="FFFB7D00"/>
      </patternFill>
    </fill>
    <fill>
      <patternFill patternType="solid">
        <fgColor theme="9" tint="0.39988402966399123"/>
        <bgColor rgb="FFFFCC99"/>
      </patternFill>
    </fill>
    <fill>
      <patternFill patternType="solid">
        <fgColor rgb="FF343495"/>
        <bgColor rgb="FF1F497D"/>
      </patternFill>
    </fill>
    <fill>
      <patternFill patternType="solid">
        <fgColor theme="4"/>
        <bgColor rgb="FF7F738E"/>
      </patternFill>
    </fill>
    <fill>
      <patternFill patternType="solid">
        <fgColor rgb="FFFF0000"/>
        <bgColor rgb="FF890001"/>
      </patternFill>
    </fill>
    <fill>
      <patternFill patternType="darkGray">
        <fgColor theme="5"/>
        <bgColor rgb="FFFF6600"/>
      </patternFill>
    </fill>
    <fill>
      <patternFill patternType="solid">
        <fgColor rgb="FF339966"/>
        <bgColor rgb="FF4F81BD"/>
      </patternFill>
    </fill>
    <fill>
      <patternFill patternType="solid">
        <fgColor theme="6"/>
        <bgColor rgb="FF969696"/>
      </patternFill>
    </fill>
    <fill>
      <patternFill patternType="solid">
        <fgColor theme="7"/>
        <bgColor rgb="FF808080"/>
      </patternFill>
    </fill>
    <fill>
      <patternFill patternType="mediumGray">
        <fgColor theme="8"/>
        <bgColor rgb="FF4F81BD"/>
      </patternFill>
    </fill>
    <fill>
      <patternFill patternType="solid">
        <fgColor rgb="FFFF6600"/>
        <bgColor rgb="FFFB7D00"/>
      </patternFill>
    </fill>
    <fill>
      <patternFill patternType="solid">
        <fgColor theme="9"/>
        <bgColor rgb="FFFF9900"/>
      </patternFill>
    </fill>
    <fill>
      <patternFill patternType="solid">
        <fgColor rgb="FFFFC7CE"/>
        <bgColor rgb="FFFCD5B5"/>
      </patternFill>
    </fill>
    <fill>
      <patternFill patternType="solid">
        <fgColor rgb="FF000000"/>
        <bgColor rgb="FF333333"/>
      </patternFill>
    </fill>
    <fill>
      <patternFill patternType="solid">
        <fgColor rgb="FFC3C0C6"/>
        <bgColor rgb="FFC3D69B"/>
      </patternFill>
    </fill>
    <fill>
      <patternFill patternType="solid">
        <fgColor rgb="FFF2F2F2"/>
        <bgColor rgb="FFEBF1DE"/>
      </patternFill>
    </fill>
    <fill>
      <patternFill patternType="solid">
        <fgColor rgb="FF969696"/>
        <bgColor rgb="FFA5B08E"/>
      </patternFill>
    </fill>
    <fill>
      <patternFill patternType="mediumGray">
        <fgColor rgb="FFA5B08E"/>
        <bgColor rgb="FF969696"/>
      </patternFill>
    </fill>
    <fill>
      <patternFill patternType="darkGray">
        <fgColor rgb="FFCBFECD"/>
        <bgColor rgb="FFDCECF4"/>
      </patternFill>
    </fill>
    <fill>
      <patternFill patternType="solid">
        <fgColor rgb="FFFFFFCC"/>
        <bgColor rgb="FFEBF1DE"/>
      </patternFill>
    </fill>
    <fill>
      <patternFill patternType="solid">
        <fgColor rgb="FFFFFF99"/>
        <bgColor rgb="FFFFEB9C"/>
      </patternFill>
    </fill>
    <fill>
      <patternFill patternType="solid">
        <fgColor rgb="FFFFEB9C"/>
        <bgColor rgb="FFFFFF99"/>
      </patternFill>
    </fill>
    <fill>
      <patternFill patternType="solid">
        <fgColor rgb="FF808080"/>
        <bgColor rgb="FF7F738E"/>
      </patternFill>
    </fill>
    <fill>
      <patternFill patternType="darkGray">
        <fgColor rgb="FFE5E0E9"/>
        <bgColor rgb="FFD9DAD8"/>
      </patternFill>
    </fill>
    <fill>
      <patternFill patternType="solid">
        <fgColor rgb="FFCCC9F9"/>
        <bgColor rgb="FFC5C0CA"/>
      </patternFill>
    </fill>
    <fill>
      <patternFill patternType="darkGray">
        <fgColor theme="4" tint="0.79989013336588644"/>
        <bgColor rgb="FFE5E0EA"/>
      </patternFill>
    </fill>
    <fill>
      <patternFill patternType="solid">
        <fgColor rgb="FFFF99CC"/>
        <bgColor rgb="FFEC98B0"/>
      </patternFill>
    </fill>
    <fill>
      <patternFill patternType="solid">
        <fgColor theme="5" tint="0.79989013336588644"/>
        <bgColor rgb="FFE5E0EA"/>
      </patternFill>
    </fill>
    <fill>
      <patternFill patternType="solid">
        <fgColor rgb="FFCCFEDD"/>
        <bgColor rgb="FFCCFFFF"/>
      </patternFill>
    </fill>
    <fill>
      <patternFill patternType="solid">
        <fgColor rgb="FFCC99FF"/>
        <bgColor rgb="FFEC98B0"/>
      </patternFill>
    </fill>
    <fill>
      <patternFill patternType="solid">
        <fgColor rgb="FFCCFFFF"/>
        <bgColor rgb="FFCCFEDD"/>
      </patternFill>
    </fill>
    <fill>
      <patternFill patternType="solid">
        <fgColor rgb="FFFFCC99"/>
        <bgColor rgb="FFFCD5B5"/>
      </patternFill>
    </fill>
    <fill>
      <patternFill patternType="solid">
        <fgColor rgb="FF95CCF7"/>
        <bgColor rgb="FF97BAE0"/>
      </patternFill>
    </fill>
    <fill>
      <patternFill patternType="darkGray">
        <fgColor theme="4" tint="0.59987182226020086"/>
        <bgColor rgb="FFCCC9F9"/>
      </patternFill>
    </fill>
    <fill>
      <patternFill patternType="solid">
        <fgColor rgb="FFFA8B8C"/>
        <bgColor rgb="FFEC98B0"/>
      </patternFill>
    </fill>
    <fill>
      <patternFill patternType="solid">
        <fgColor theme="5" tint="0.59987182226020086"/>
        <bgColor rgb="FFFFC7CE"/>
      </patternFill>
    </fill>
    <fill>
      <patternFill patternType="solid">
        <fgColor rgb="FF00FF00"/>
        <bgColor rgb="FF07C3EB"/>
      </patternFill>
    </fill>
    <fill>
      <patternFill patternType="solid">
        <fgColor theme="6" tint="0.59987182226020086"/>
        <bgColor rgb="FFE5E0EA"/>
      </patternFill>
    </fill>
    <fill>
      <patternFill patternType="darkGray">
        <fgColor theme="7" tint="0.59987182226020086"/>
        <bgColor rgb="FFCCC9F9"/>
      </patternFill>
    </fill>
    <fill>
      <patternFill patternType="solid">
        <fgColor theme="8" tint="0.59987182226020086"/>
        <bgColor rgb="FFD9DAD8"/>
      </patternFill>
    </fill>
    <fill>
      <patternFill patternType="mediumGray">
        <fgColor rgb="FF0070C0"/>
        <bgColor rgb="FF066DEC"/>
      </patternFill>
    </fill>
    <fill>
      <patternFill patternType="solid">
        <fgColor theme="4" tint="0.39988402966399123"/>
        <bgColor rgb="FF95CCF7"/>
      </patternFill>
    </fill>
    <fill>
      <patternFill patternType="solid">
        <fgColor theme="5" tint="0.39988402966399123"/>
        <bgColor rgb="FFFF99CC"/>
      </patternFill>
    </fill>
    <fill>
      <patternFill patternType="solid">
        <fgColor theme="6" tint="0.39988402966399123"/>
        <bgColor rgb="FFC5C0CA"/>
      </patternFill>
    </fill>
    <fill>
      <patternFill patternType="solid">
        <fgColor rgb="FF800080"/>
        <bgColor rgb="FF8F0700"/>
      </patternFill>
    </fill>
    <fill>
      <patternFill patternType="darkGray">
        <fgColor theme="7" tint="0.39988402966399123"/>
        <bgColor rgb="FF97BAE0"/>
      </patternFill>
    </fill>
    <fill>
      <patternFill patternType="solid">
        <fgColor rgb="FF07C3EB"/>
        <bgColor rgb="FF389F96"/>
      </patternFill>
    </fill>
    <fill>
      <patternFill patternType="darkGray">
        <fgColor theme="8" tint="0.39988402966399123"/>
        <bgColor rgb="FF97BAE0"/>
      </patternFill>
    </fill>
    <fill>
      <patternFill patternType="solid">
        <fgColor rgb="FFFF9900"/>
        <bgColor rgb="FFFA7D00"/>
      </patternFill>
    </fill>
    <fill>
      <patternFill patternType="darkGray">
        <fgColor theme="9" tint="0.39988402966399123"/>
        <bgColor rgb="FFFFCC99"/>
      </patternFill>
    </fill>
    <fill>
      <patternFill patternType="solid">
        <fgColor rgb="FF34348E"/>
        <bgColor rgb="FF1F497D"/>
      </patternFill>
    </fill>
    <fill>
      <patternFill patternType="darkGray">
        <fgColor theme="4"/>
        <bgColor rgb="FF806C97"/>
      </patternFill>
    </fill>
    <fill>
      <patternFill patternType="solid">
        <fgColor rgb="FFFF0000"/>
        <bgColor rgb="FF8F0700"/>
      </patternFill>
    </fill>
    <fill>
      <patternFill patternType="solid">
        <fgColor theme="5"/>
        <bgColor rgb="FFFB6903"/>
      </patternFill>
    </fill>
    <fill>
      <patternFill patternType="solid">
        <fgColor rgb="FF389F96"/>
        <bgColor rgb="FF607BAF"/>
      </patternFill>
    </fill>
    <fill>
      <patternFill patternType="solid">
        <fgColor theme="6"/>
        <bgColor rgb="FFA3A2A3"/>
      </patternFill>
    </fill>
    <fill>
      <patternFill patternType="solid">
        <fgColor theme="7"/>
        <bgColor rgb="FF807E83"/>
      </patternFill>
    </fill>
    <fill>
      <patternFill patternType="solid">
        <fgColor theme="8"/>
        <bgColor rgb="FF607BAF"/>
      </patternFill>
    </fill>
    <fill>
      <patternFill patternType="solid">
        <fgColor rgb="FFFB6903"/>
        <bgColor rgb="FFFA7D00"/>
      </patternFill>
    </fill>
    <fill>
      <patternFill patternType="solid">
        <fgColor rgb="FFC5C0CA"/>
        <bgColor rgb="FFCCC9F9"/>
      </patternFill>
    </fill>
    <fill>
      <patternFill patternType="solid">
        <fgColor rgb="FFA3A2A3"/>
        <bgColor rgb="FF9CB667"/>
      </patternFill>
    </fill>
    <fill>
      <patternFill patternType="darkGray">
        <fgColor rgb="FFA3A2A3"/>
        <bgColor rgb="FF9CB667"/>
      </patternFill>
    </fill>
    <fill>
      <patternFill patternType="darkGray">
        <fgColor rgb="FFCCFEDD"/>
        <bgColor rgb="FFCCFFFF"/>
      </patternFill>
    </fill>
    <fill>
      <patternFill patternType="darkGray">
        <fgColor rgb="FF807E83"/>
        <bgColor rgb="FF806C97"/>
      </patternFill>
    </fill>
    <fill>
      <patternFill patternType="darkGray">
        <fgColor rgb="FFE5E0EA"/>
        <bgColor rgb="FFD9DAD8"/>
      </patternFill>
    </fill>
  </fills>
  <borders count="1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70C0"/>
      </left>
      <right style="hair">
        <color indexed="64"/>
      </right>
      <top style="medium">
        <color rgb="FF0070C0"/>
      </top>
      <bottom style="hair">
        <color indexed="64"/>
      </bottom>
      <diagonal/>
    </border>
    <border>
      <left style="hair">
        <color indexed="64"/>
      </left>
      <right/>
      <top style="medium">
        <color rgb="FF0070C0"/>
      </top>
      <bottom style="hair">
        <color indexed="64"/>
      </bottom>
      <diagonal/>
    </border>
    <border>
      <left/>
      <right/>
      <top style="medium">
        <color rgb="FF0070C0"/>
      </top>
      <bottom style="hair">
        <color indexed="64"/>
      </bottom>
      <diagonal/>
    </border>
    <border>
      <left/>
      <right style="hair">
        <color indexed="64"/>
      </right>
      <top style="medium">
        <color rgb="FF0070C0"/>
      </top>
      <bottom style="hair">
        <color indexed="64"/>
      </bottom>
      <diagonal/>
    </border>
    <border>
      <left style="hair">
        <color indexed="64"/>
      </left>
      <right style="medium">
        <color rgb="FF0070C0"/>
      </right>
      <top style="medium">
        <color rgb="FF0070C0"/>
      </top>
      <bottom style="hair">
        <color indexed="64"/>
      </bottom>
      <diagonal/>
    </border>
    <border>
      <left style="medium">
        <color rgb="FF0070C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rgb="FF0070C0"/>
      </right>
      <top style="hair">
        <color indexed="64"/>
      </top>
      <bottom style="hair">
        <color indexed="64"/>
      </bottom>
      <diagonal/>
    </border>
    <border>
      <left style="medium">
        <color rgb="FF0070C0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rgb="FF0070C0"/>
      </right>
      <top style="hair">
        <color auto="1"/>
      </top>
      <bottom/>
      <diagonal/>
    </border>
    <border>
      <left style="medium">
        <color rgb="FF0070C0"/>
      </left>
      <right style="hair">
        <color indexed="64"/>
      </right>
      <top style="hair">
        <color indexed="64"/>
      </top>
      <bottom style="medium">
        <color rgb="FF0070C0"/>
      </bottom>
      <diagonal/>
    </border>
    <border>
      <left style="hair">
        <color indexed="64"/>
      </left>
      <right/>
      <top style="hair">
        <color indexed="64"/>
      </top>
      <bottom style="medium">
        <color rgb="FF0070C0"/>
      </bottom>
      <diagonal/>
    </border>
    <border>
      <left/>
      <right/>
      <top style="hair">
        <color indexed="64"/>
      </top>
      <bottom style="medium">
        <color rgb="FF0070C0"/>
      </bottom>
      <diagonal/>
    </border>
    <border>
      <left/>
      <right style="hair">
        <color indexed="64"/>
      </right>
      <top style="hair">
        <color indexed="64"/>
      </top>
      <bottom style="medium">
        <color rgb="FF0070C0"/>
      </bottom>
      <diagonal/>
    </border>
    <border>
      <left style="hair">
        <color indexed="64"/>
      </left>
      <right style="medium">
        <color rgb="FF0070C0"/>
      </right>
      <top style="hair">
        <color indexed="64"/>
      </top>
      <bottom style="medium">
        <color rgb="FF0070C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medium">
        <color rgb="FF0070C0"/>
      </bottom>
      <diagonal/>
    </border>
    <border>
      <left style="medium">
        <color rgb="FF0070C0"/>
      </left>
      <right style="thin">
        <color theme="0" tint="-0.14996795556505021"/>
      </right>
      <top style="medium">
        <color rgb="FF0070C0"/>
      </top>
      <bottom/>
      <diagonal/>
    </border>
    <border>
      <left style="hair">
        <color theme="0" tint="-0.14993743705557422"/>
      </left>
      <right style="hair">
        <color theme="0" tint="-0.14993743705557422"/>
      </right>
      <top style="hair">
        <color theme="0" tint="-0.14993743705557422"/>
      </top>
      <bottom style="hair">
        <color theme="0" tint="-0.14993743705557422"/>
      </bottom>
      <diagonal/>
    </border>
    <border>
      <left style="thin">
        <color theme="0" tint="-0.14996795556505021"/>
      </left>
      <right/>
      <top/>
      <bottom/>
      <diagonal/>
    </border>
    <border>
      <left style="medium">
        <color theme="0" tint="-0.14990691854609822"/>
      </left>
      <right/>
      <top style="thin">
        <color theme="0" tint="-0.14993743705557422"/>
      </top>
      <bottom/>
      <diagonal/>
    </border>
    <border>
      <left style="thin">
        <color theme="0" tint="-0.14996795556505021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 style="hair">
        <color theme="0"/>
      </top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medium">
        <color rgb="FF0070C0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theme="0" tint="-0.14996795556505021"/>
      </left>
      <right style="hair">
        <color theme="0"/>
      </right>
      <top style="medium">
        <color rgb="FF0070C0"/>
      </top>
      <bottom/>
      <diagonal/>
    </border>
    <border>
      <left/>
      <right style="medium">
        <color rgb="FF0070C0"/>
      </right>
      <top style="hair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rgb="FF0070C0"/>
      </left>
      <right style="hair">
        <color indexed="64"/>
      </right>
      <top style="thin">
        <color rgb="FF0070C0"/>
      </top>
      <bottom style="hair">
        <color auto="1"/>
      </bottom>
      <diagonal/>
    </border>
    <border>
      <left/>
      <right style="hair">
        <color indexed="64"/>
      </right>
      <top style="thin">
        <color rgb="FF0070C0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rgb="FF0070C0"/>
      </top>
      <bottom style="hair">
        <color auto="1"/>
      </bottom>
      <diagonal/>
    </border>
    <border>
      <left style="hair">
        <color indexed="64"/>
      </left>
      <right/>
      <top style="thin">
        <color rgb="FF0070C0"/>
      </top>
      <bottom style="hair">
        <color auto="1"/>
      </bottom>
      <diagonal/>
    </border>
    <border>
      <left style="medium">
        <color rgb="FF0070C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7F738E"/>
      </left>
      <right style="thin">
        <color rgb="FF7F738E"/>
      </right>
      <top style="thin">
        <color rgb="FF7F738E"/>
      </top>
      <bottom style="thin">
        <color rgb="FF7F738E"/>
      </bottom>
      <diagonal/>
    </border>
    <border>
      <left/>
      <right/>
      <top/>
      <bottom style="thick">
        <color rgb="FF343495"/>
      </bottom>
      <diagonal/>
    </border>
    <border>
      <left/>
      <right/>
      <top/>
      <bottom style="thick">
        <color rgb="FFC3C0C6"/>
      </bottom>
      <diagonal/>
    </border>
    <border>
      <left/>
      <right/>
      <top/>
      <bottom style="thick">
        <color theme="4" tint="0.49989318521683401"/>
      </bottom>
      <diagonal/>
    </border>
    <border>
      <left/>
      <right/>
      <top/>
      <bottom style="medium">
        <color rgb="FF0366E4"/>
      </bottom>
      <diagonal/>
    </border>
    <border>
      <left/>
      <right/>
      <top/>
      <bottom style="medium">
        <color theme="4" tint="0.39988402966399123"/>
      </bottom>
      <diagonal/>
    </border>
    <border>
      <left/>
      <right/>
      <top/>
      <bottom style="double">
        <color rgb="FFFB7D00"/>
      </bottom>
      <diagonal/>
    </border>
    <border>
      <left style="thin">
        <color rgb="FFC3C0C6"/>
      </left>
      <right style="thin">
        <color rgb="FFC3C0C6"/>
      </right>
      <top style="thin">
        <color rgb="FFC3C0C6"/>
      </top>
      <bottom style="thin">
        <color rgb="FFC3C0C6"/>
      </bottom>
      <diagonal/>
    </border>
    <border>
      <left style="thin">
        <color rgb="FFA5B08E"/>
      </left>
      <right style="thin">
        <color rgb="FFA5B08E"/>
      </right>
      <top style="thin">
        <color rgb="FFA5B08E"/>
      </top>
      <bottom style="thin">
        <color rgb="FFA5B08E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rgb="FF343495"/>
      </top>
      <bottom style="double">
        <color rgb="FF343495"/>
      </bottom>
      <diagonal/>
    </border>
    <border>
      <left style="thin">
        <color rgb="FF806C97"/>
      </left>
      <right style="thin">
        <color rgb="FF806C97"/>
      </right>
      <top style="thin">
        <color rgb="FF806C97"/>
      </top>
      <bottom style="thin">
        <color rgb="FF806C97"/>
      </bottom>
      <diagonal/>
    </border>
    <border>
      <left/>
      <right/>
      <top/>
      <bottom style="thick">
        <color rgb="FF34348E"/>
      </bottom>
      <diagonal/>
    </border>
    <border>
      <left/>
      <right/>
      <top/>
      <bottom style="thick">
        <color rgb="FFC5C0CA"/>
      </bottom>
      <diagonal/>
    </border>
    <border>
      <left/>
      <right/>
      <top/>
      <bottom style="medium">
        <color rgb="FF066DEC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double">
        <color rgb="FFFA7D00"/>
      </bottom>
      <diagonal/>
    </border>
    <border>
      <left style="thin">
        <color rgb="FFC5C0CA"/>
      </left>
      <right style="thin">
        <color rgb="FFC5C0CA"/>
      </right>
      <top style="thin">
        <color rgb="FFC5C0CA"/>
      </top>
      <bottom style="thin">
        <color rgb="FFC5C0CA"/>
      </bottom>
      <diagonal/>
    </border>
    <border>
      <left style="thin">
        <color rgb="FF9CB667"/>
      </left>
      <right style="thin">
        <color rgb="FF9CB667"/>
      </right>
      <top style="thin">
        <color rgb="FF9CB667"/>
      </top>
      <bottom style="thin">
        <color rgb="FF9CB667"/>
      </bottom>
      <diagonal/>
    </border>
    <border>
      <left/>
      <right/>
      <top style="thin">
        <color rgb="FF34348E"/>
      </top>
      <bottom style="double">
        <color rgb="FF34348E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0070C0"/>
      </left>
      <right style="thin">
        <color theme="0" tint="-0.14996795556505021"/>
      </right>
      <top/>
      <bottom/>
      <diagonal/>
    </border>
    <border>
      <left style="hair">
        <color theme="0" tint="-0.14993743705557422"/>
      </left>
      <right style="medium">
        <color rgb="FF0070C0"/>
      </right>
      <top style="hair">
        <color theme="0" tint="-0.14993743705557422"/>
      </top>
      <bottom/>
      <diagonal/>
    </border>
    <border>
      <left style="hair">
        <color indexed="64"/>
      </left>
      <right style="medium">
        <color rgb="FF0070C0"/>
      </right>
      <top/>
      <bottom style="hair">
        <color indexed="64"/>
      </bottom>
      <diagonal/>
    </border>
    <border>
      <left style="medium">
        <color rgb="FF0070C0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</borders>
  <cellStyleXfs count="1947">
    <xf numFmtId="0" fontId="0" fillId="0" borderId="0"/>
    <xf numFmtId="43" fontId="9" fillId="0" borderId="0" applyFont="0" applyFill="0" applyBorder="0" applyAlignment="0" applyProtection="0"/>
    <xf numFmtId="0" fontId="5" fillId="0" borderId="0" applyProtection="0"/>
    <xf numFmtId="0" fontId="6" fillId="0" borderId="0"/>
    <xf numFmtId="166" fontId="5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  <xf numFmtId="0" fontId="3" fillId="0" borderId="0"/>
    <xf numFmtId="0" fontId="6" fillId="0" borderId="0"/>
    <xf numFmtId="0" fontId="17" fillId="0" borderId="0"/>
    <xf numFmtId="0" fontId="8" fillId="0" borderId="0"/>
    <xf numFmtId="0" fontId="9" fillId="0" borderId="0"/>
    <xf numFmtId="0" fontId="9" fillId="0" borderId="0"/>
    <xf numFmtId="0" fontId="9" fillId="0" borderId="0"/>
    <xf numFmtId="38" fontId="47" fillId="0" borderId="0" applyFill="0" applyBorder="0" applyAlignment="0" applyProtection="0"/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49" fillId="0" borderId="0"/>
    <xf numFmtId="0" fontId="5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49" fillId="0" borderId="0"/>
    <xf numFmtId="0" fontId="5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2" fillId="0" borderId="0">
      <alignment vertical="center"/>
    </xf>
    <xf numFmtId="1" fontId="53" fillId="43" borderId="60" applyNumberFormat="0" applyFill="0" applyBorder="0" applyAlignment="0" applyProtection="0">
      <alignment horizontal="center" vertical="center" wrapText="1"/>
      <protection locked="0"/>
    </xf>
    <xf numFmtId="0" fontId="54" fillId="0" borderId="60" applyProtection="0">
      <alignment vertical="center"/>
    </xf>
    <xf numFmtId="0" fontId="54" fillId="0" borderId="61" applyProtection="0">
      <alignment vertical="center"/>
    </xf>
    <xf numFmtId="0" fontId="54" fillId="0" borderId="60" applyProtection="0">
      <alignment vertical="center"/>
    </xf>
    <xf numFmtId="0" fontId="54" fillId="0" borderId="61" applyProtection="0">
      <alignment vertical="center"/>
    </xf>
    <xf numFmtId="0" fontId="53" fillId="0" borderId="61" applyNumberFormat="0" applyFill="0" applyAlignment="0" applyProtection="0"/>
    <xf numFmtId="0" fontId="54" fillId="0" borderId="60" applyProtection="0">
      <alignment vertical="center"/>
    </xf>
    <xf numFmtId="0" fontId="54" fillId="0" borderId="61" applyProtection="0">
      <alignment vertical="center"/>
    </xf>
    <xf numFmtId="0" fontId="54" fillId="0" borderId="60" applyProtection="0">
      <alignment vertical="center"/>
    </xf>
    <xf numFmtId="0" fontId="54" fillId="0" borderId="61" applyProtection="0">
      <alignment vertical="center"/>
    </xf>
    <xf numFmtId="0" fontId="54" fillId="0" borderId="60" applyProtection="0">
      <alignment vertical="center"/>
    </xf>
    <xf numFmtId="0" fontId="54" fillId="0" borderId="61" applyProtection="0">
      <alignment vertical="center"/>
    </xf>
    <xf numFmtId="0" fontId="55" fillId="44" borderId="0" applyNumberFormat="0" applyBorder="0" applyAlignment="0" applyProtection="0"/>
    <xf numFmtId="0" fontId="55" fillId="45" borderId="0" applyNumberFormat="0" applyBorder="0" applyAlignment="0" applyProtection="0"/>
    <xf numFmtId="0" fontId="55" fillId="46" borderId="0" applyNumberFormat="0" applyBorder="0" applyAlignment="0" applyProtection="0"/>
    <xf numFmtId="0" fontId="55" fillId="47" borderId="0" applyNumberFormat="0" applyBorder="0" applyAlignment="0" applyProtection="0"/>
    <xf numFmtId="0" fontId="55" fillId="48" borderId="0" applyNumberFormat="0" applyBorder="0" applyAlignment="0" applyProtection="0"/>
    <xf numFmtId="0" fontId="55" fillId="49" borderId="0" applyNumberFormat="0" applyBorder="0" applyAlignment="0" applyProtection="0"/>
    <xf numFmtId="0" fontId="55" fillId="50" borderId="0" applyNumberFormat="0" applyBorder="0" applyAlignment="0" applyProtection="0"/>
    <xf numFmtId="0" fontId="55" fillId="51" borderId="0" applyNumberFormat="0" applyBorder="0" applyAlignment="0" applyProtection="0"/>
    <xf numFmtId="0" fontId="55" fillId="52" borderId="0" applyNumberFormat="0" applyBorder="0" applyAlignment="0" applyProtection="0"/>
    <xf numFmtId="0" fontId="55" fillId="47" borderId="0" applyNumberFormat="0" applyBorder="0" applyAlignment="0" applyProtection="0"/>
    <xf numFmtId="0" fontId="55" fillId="50" borderId="0" applyNumberFormat="0" applyBorder="0" applyAlignment="0" applyProtection="0"/>
    <xf numFmtId="0" fontId="55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1" borderId="0" applyNumberFormat="0" applyBorder="0" applyAlignment="0" applyProtection="0"/>
    <xf numFmtId="0" fontId="56" fillId="52" borderId="0" applyNumberFormat="0" applyBorder="0" applyAlignment="0" applyProtection="0"/>
    <xf numFmtId="0" fontId="56" fillId="55" borderId="0" applyNumberFormat="0" applyBorder="0" applyAlignment="0" applyProtection="0"/>
    <xf numFmtId="0" fontId="56" fillId="56" borderId="0" applyNumberFormat="0" applyBorder="0" applyAlignment="0" applyProtection="0"/>
    <xf numFmtId="0" fontId="56" fillId="57" borderId="0" applyNumberFormat="0" applyBorder="0" applyAlignment="0" applyProtection="0"/>
    <xf numFmtId="0" fontId="48" fillId="0" borderId="0"/>
    <xf numFmtId="0" fontId="57" fillId="0" borderId="0"/>
    <xf numFmtId="0" fontId="58" fillId="0" borderId="0"/>
    <xf numFmtId="0" fontId="56" fillId="58" borderId="0" applyNumberFormat="0" applyBorder="0" applyAlignment="0" applyProtection="0"/>
    <xf numFmtId="0" fontId="56" fillId="59" borderId="0" applyNumberFormat="0" applyBorder="0" applyAlignment="0" applyProtection="0"/>
    <xf numFmtId="0" fontId="56" fillId="60" borderId="0" applyNumberFormat="0" applyBorder="0" applyAlignment="0" applyProtection="0"/>
    <xf numFmtId="0" fontId="56" fillId="55" borderId="0" applyNumberFormat="0" applyBorder="0" applyAlignment="0" applyProtection="0"/>
    <xf numFmtId="0" fontId="56" fillId="56" borderId="0" applyNumberFormat="0" applyBorder="0" applyAlignment="0" applyProtection="0"/>
    <xf numFmtId="0" fontId="56" fillId="61" borderId="0" applyNumberFormat="0" applyBorder="0" applyAlignment="0" applyProtection="0"/>
    <xf numFmtId="0" fontId="47" fillId="0" borderId="0" applyFill="0" applyBorder="0" applyAlignment="0" applyProtection="0"/>
    <xf numFmtId="0" fontId="59" fillId="0" borderId="0">
      <alignment horizontal="center" wrapText="1"/>
      <protection locked="0"/>
    </xf>
    <xf numFmtId="0" fontId="8" fillId="0" borderId="62">
      <alignment horizontal="left" vertical="center" wrapText="1"/>
    </xf>
    <xf numFmtId="0" fontId="8" fillId="0" borderId="62">
      <alignment horizontal="left" vertical="center" wrapText="1"/>
    </xf>
    <xf numFmtId="0" fontId="60" fillId="0" borderId="62">
      <alignment horizontal="left" vertical="center" wrapText="1"/>
    </xf>
    <xf numFmtId="0" fontId="60" fillId="0" borderId="62">
      <alignment horizontal="left" vertical="center" wrapText="1"/>
    </xf>
    <xf numFmtId="0" fontId="61" fillId="45" borderId="0" applyNumberFormat="0" applyBorder="0" applyAlignment="0" applyProtection="0"/>
    <xf numFmtId="0" fontId="62" fillId="62" borderId="0" applyNumberFormat="0" applyBorder="0" applyAlignment="0"/>
    <xf numFmtId="3" fontId="54" fillId="0" borderId="63">
      <alignment horizontal="left" vertical="center"/>
    </xf>
    <xf numFmtId="177" fontId="5" fillId="0" borderId="0" applyFill="0" applyBorder="0" applyAlignment="0"/>
    <xf numFmtId="0" fontId="63" fillId="0" borderId="0" applyFill="0" applyBorder="0" applyAlignment="0"/>
    <xf numFmtId="0" fontId="5" fillId="0" borderId="0" applyFill="0" applyBorder="0" applyAlignment="0"/>
    <xf numFmtId="0" fontId="5" fillId="0" borderId="0" applyFill="0" applyBorder="0" applyAlignment="0"/>
    <xf numFmtId="0" fontId="5" fillId="0" borderId="0" applyFill="0" applyBorder="0" applyAlignment="0"/>
    <xf numFmtId="0" fontId="63" fillId="0" borderId="0" applyFill="0" applyBorder="0" applyAlignment="0"/>
    <xf numFmtId="0" fontId="5" fillId="0" borderId="0" applyFill="0" applyBorder="0" applyAlignment="0"/>
    <xf numFmtId="0" fontId="63" fillId="0" borderId="0" applyFill="0" applyBorder="0" applyAlignment="0"/>
    <xf numFmtId="0" fontId="64" fillId="63" borderId="64" applyNumberFormat="0" applyAlignment="0" applyProtection="0"/>
    <xf numFmtId="178" fontId="54" fillId="0" borderId="60" applyNumberFormat="0" applyFont="0" applyBorder="0" applyAlignment="0">
      <alignment horizontal="right" vertical="center"/>
      <protection locked="0"/>
    </xf>
    <xf numFmtId="179" fontId="5" fillId="0" borderId="0" applyFont="0" applyFill="0" applyBorder="0" applyAlignment="0" applyProtection="0"/>
    <xf numFmtId="180" fontId="47" fillId="0" borderId="0" applyFill="0" applyBorder="0" applyAlignment="0" applyProtection="0"/>
    <xf numFmtId="0" fontId="65" fillId="64" borderId="65" applyNumberFormat="0" applyAlignment="0" applyProtection="0"/>
    <xf numFmtId="181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183" fontId="47" fillId="0" borderId="0" applyFill="0" applyBorder="0" applyAlignment="0" applyProtection="0"/>
    <xf numFmtId="184" fontId="47" fillId="0" borderId="0" applyFill="0" applyBorder="0" applyAlignment="0" applyProtection="0"/>
    <xf numFmtId="185" fontId="47" fillId="0" borderId="0" applyFill="0" applyBorder="0" applyAlignment="0" applyProtection="0"/>
    <xf numFmtId="40" fontId="47" fillId="0" borderId="0" applyFill="0" applyBorder="0" applyAlignment="0" applyProtection="0"/>
    <xf numFmtId="38" fontId="47" fillId="0" borderId="0" applyFill="0" applyBorder="0" applyAlignment="0" applyProtection="0"/>
    <xf numFmtId="38" fontId="66" fillId="0" borderId="0" applyFont="0" applyFill="0" applyBorder="0" applyAlignment="0" applyProtection="0"/>
    <xf numFmtId="0" fontId="4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5" fillId="0" borderId="0" applyFont="0" applyFill="0" applyBorder="0" applyAlignment="0" applyProtection="0"/>
    <xf numFmtId="186" fontId="47" fillId="0" borderId="0" applyFill="0" applyBorder="0" applyAlignment="0" applyProtection="0"/>
    <xf numFmtId="187" fontId="47" fillId="0" borderId="0" applyFill="0" applyBorder="0" applyAlignment="0" applyProtection="0"/>
    <xf numFmtId="3" fontId="67" fillId="0" borderId="0" applyFont="0" applyFill="0" applyBorder="0" applyAlignment="0" applyProtection="0"/>
    <xf numFmtId="0" fontId="68" fillId="0" borderId="0" applyNumberFormat="0" applyAlignment="0">
      <alignment horizontal="left"/>
    </xf>
    <xf numFmtId="188" fontId="47" fillId="0" borderId="0" applyFill="0" applyBorder="0" applyAlignment="0" applyProtection="0"/>
    <xf numFmtId="189" fontId="47" fillId="0" borderId="0" applyFill="0" applyBorder="0" applyAlignment="0" applyProtection="0"/>
    <xf numFmtId="190" fontId="47" fillId="0" borderId="0" applyFill="0" applyBorder="0" applyAlignment="0" applyProtection="0"/>
    <xf numFmtId="191" fontId="47" fillId="0" borderId="0" applyFill="0" applyBorder="0" applyAlignment="0" applyProtection="0"/>
    <xf numFmtId="192" fontId="47" fillId="0" borderId="0" applyFill="0" applyBorder="0" applyAlignment="0" applyProtection="0"/>
    <xf numFmtId="6" fontId="66" fillId="0" borderId="0" applyFont="0" applyFill="0" applyBorder="0" applyAlignment="0" applyProtection="0"/>
    <xf numFmtId="0" fontId="47" fillId="0" borderId="0" applyFont="0" applyFill="0" applyBorder="0" applyAlignment="0" applyProtection="0"/>
    <xf numFmtId="193" fontId="47" fillId="0" borderId="0" applyFill="0" applyBorder="0" applyAlignment="0" applyProtection="0"/>
    <xf numFmtId="194" fontId="47" fillId="0" borderId="0" applyFill="0" applyBorder="0" applyAlignment="0" applyProtection="0"/>
    <xf numFmtId="14" fontId="63" fillId="0" borderId="0" applyFill="0" applyBorder="0" applyAlignment="0"/>
    <xf numFmtId="0" fontId="69" fillId="0" borderId="0">
      <alignment horizontal="left" vertical="top" wrapText="1"/>
    </xf>
    <xf numFmtId="0" fontId="69" fillId="0" borderId="0">
      <alignment horizontal="left" vertical="top" wrapText="1"/>
    </xf>
    <xf numFmtId="0" fontId="69" fillId="0" borderId="0">
      <alignment horizontal="left" vertical="top" wrapText="1" indent="6"/>
    </xf>
    <xf numFmtId="195" fontId="5" fillId="0" borderId="0" applyFont="0" applyFill="0" applyBorder="0" applyAlignment="0" applyProtection="0"/>
    <xf numFmtId="41" fontId="70" fillId="0" borderId="0" applyFont="0" applyFill="0" applyBorder="0" applyAlignment="0" applyProtection="0"/>
    <xf numFmtId="196" fontId="5" fillId="0" borderId="0" applyFill="0" applyBorder="0" applyProtection="0">
      <alignment vertical="top"/>
    </xf>
    <xf numFmtId="196" fontId="5" fillId="0" borderId="0" applyFill="0" applyBorder="0" applyProtection="0">
      <alignment vertical="top"/>
    </xf>
    <xf numFmtId="196" fontId="5" fillId="0" borderId="0" applyFill="0" applyBorder="0" applyProtection="0">
      <alignment vertical="top"/>
    </xf>
    <xf numFmtId="196" fontId="5" fillId="0" borderId="0" applyFill="0" applyBorder="0" applyProtection="0">
      <alignment vertical="top"/>
    </xf>
    <xf numFmtId="196" fontId="5" fillId="0" borderId="0" applyFill="0" applyBorder="0" applyProtection="0">
      <alignment vertical="top"/>
    </xf>
    <xf numFmtId="196" fontId="5" fillId="0" borderId="0" applyFill="0" applyBorder="0" applyProtection="0">
      <alignment vertical="top"/>
    </xf>
    <xf numFmtId="196" fontId="5" fillId="0" borderId="0" applyFill="0" applyBorder="0" applyProtection="0">
      <alignment vertical="top"/>
    </xf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196" fontId="5" fillId="0" borderId="0" applyFill="0" applyBorder="0" applyProtection="0">
      <alignment vertical="top"/>
    </xf>
    <xf numFmtId="167" fontId="5" fillId="0" borderId="0" applyFont="0" applyFill="0" applyBorder="0" applyAlignment="0" applyProtection="0"/>
    <xf numFmtId="196" fontId="5" fillId="0" borderId="0" applyFill="0" applyBorder="0" applyProtection="0">
      <alignment vertical="top"/>
    </xf>
    <xf numFmtId="167" fontId="5" fillId="0" borderId="0" applyFont="0" applyFill="0" applyBorder="0" applyAlignment="0" applyProtection="0"/>
    <xf numFmtId="196" fontId="5" fillId="0" borderId="0" applyFill="0" applyBorder="0" applyProtection="0">
      <alignment vertical="top"/>
    </xf>
    <xf numFmtId="43" fontId="6" fillId="0" borderId="0" applyFont="0" applyFill="0" applyBorder="0" applyAlignment="0" applyProtection="0"/>
    <xf numFmtId="196" fontId="5" fillId="0" borderId="0" applyFill="0" applyBorder="0" applyProtection="0">
      <alignment vertical="top"/>
    </xf>
    <xf numFmtId="196" fontId="5" fillId="0" borderId="0" applyFill="0" applyBorder="0" applyProtection="0">
      <alignment vertical="top"/>
    </xf>
    <xf numFmtId="196" fontId="5" fillId="0" borderId="0" applyFill="0" applyBorder="0" applyProtection="0">
      <alignment vertical="top"/>
    </xf>
    <xf numFmtId="196" fontId="5" fillId="0" borderId="0" applyFill="0" applyBorder="0" applyProtection="0">
      <alignment vertical="top"/>
    </xf>
    <xf numFmtId="196" fontId="5" fillId="0" borderId="0" applyFill="0" applyBorder="0" applyProtection="0">
      <alignment vertical="top"/>
    </xf>
    <xf numFmtId="197" fontId="5" fillId="0" borderId="0" applyFont="0" applyFill="0" applyBorder="0" applyAlignment="0" applyProtection="0"/>
    <xf numFmtId="167" fontId="5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57" fillId="0" borderId="0" applyFont="0" applyFill="0" applyBorder="0" applyAlignment="0" applyProtection="0"/>
    <xf numFmtId="43" fontId="7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6" fillId="0" borderId="0" applyFont="0" applyFill="0" applyBorder="0" applyAlignment="0" applyProtection="0"/>
    <xf numFmtId="43" fontId="7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0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71" fillId="0" borderId="0" applyFill="0" applyBorder="0" applyAlignment="0"/>
    <xf numFmtId="0" fontId="71" fillId="0" borderId="0" applyFill="0" applyBorder="0" applyAlignment="0"/>
    <xf numFmtId="0" fontId="71" fillId="0" borderId="0" applyFill="0" applyBorder="0" applyAlignment="0"/>
    <xf numFmtId="0" fontId="5" fillId="0" borderId="0" applyFill="0" applyBorder="0" applyAlignment="0"/>
    <xf numFmtId="0" fontId="71" fillId="0" borderId="0" applyFill="0" applyBorder="0" applyAlignment="0"/>
    <xf numFmtId="0" fontId="72" fillId="0" borderId="0" applyNumberFormat="0" applyAlignment="0">
      <alignment horizontal="left"/>
    </xf>
    <xf numFmtId="4" fontId="73" fillId="0" borderId="0">
      <alignment horizontal="right" vertical="center" wrapText="1"/>
    </xf>
    <xf numFmtId="0" fontId="5" fillId="0" borderId="0" applyNumberFormat="0" applyFill="0" applyBorder="0" applyAlignment="0" applyProtection="0"/>
    <xf numFmtId="0" fontId="74" fillId="0" borderId="0"/>
    <xf numFmtId="198" fontId="74" fillId="0" borderId="0" applyFill="0" applyBorder="0" applyAlignment="0" applyProtection="0"/>
    <xf numFmtId="0" fontId="75" fillId="0" borderId="0" applyNumberFormat="0" applyFill="0" applyBorder="0" applyAlignment="0" applyProtection="0"/>
    <xf numFmtId="4" fontId="76" fillId="0" borderId="0" applyFill="0" applyBorder="0" applyProtection="0">
      <alignment horizontal="right"/>
    </xf>
    <xf numFmtId="199" fontId="77" fillId="0" borderId="0">
      <alignment horizontal="center" vertical="center" wrapText="1"/>
    </xf>
    <xf numFmtId="0" fontId="78" fillId="46" borderId="0" applyNumberFormat="0" applyBorder="0" applyAlignment="0" applyProtection="0"/>
    <xf numFmtId="38" fontId="46" fillId="65" borderId="0" applyNumberFormat="0" applyBorder="0" applyAlignment="0" applyProtection="0"/>
    <xf numFmtId="0" fontId="79" fillId="66" borderId="66" applyNumberFormat="0" applyFont="0" applyBorder="0" applyAlignment="0">
      <alignment horizontal="center" vertical="center" wrapText="1"/>
    </xf>
    <xf numFmtId="0" fontId="80" fillId="0" borderId="67" applyNumberFormat="0" applyAlignment="0" applyProtection="0">
      <alignment horizontal="left" vertical="center"/>
    </xf>
    <xf numFmtId="0" fontId="80" fillId="0" borderId="3">
      <alignment horizontal="left" vertical="center"/>
    </xf>
    <xf numFmtId="0" fontId="81" fillId="0" borderId="0" applyNumberFormat="0" applyFill="0" applyBorder="0" applyProtection="0">
      <alignment vertical="center"/>
    </xf>
    <xf numFmtId="0" fontId="82" fillId="0" borderId="0" applyNumberFormat="0" applyFill="0" applyBorder="0" applyProtection="0">
      <alignment vertical="center"/>
    </xf>
    <xf numFmtId="0" fontId="83" fillId="0" borderId="68" applyNumberFormat="0" applyFill="0" applyAlignment="0" applyProtection="0"/>
    <xf numFmtId="0" fontId="84" fillId="0" borderId="69" applyNumberFormat="0" applyFill="0" applyAlignment="0" applyProtection="0"/>
    <xf numFmtId="0" fontId="85" fillId="0" borderId="70" applyNumberFormat="0" applyFill="0" applyAlignment="0" applyProtection="0"/>
    <xf numFmtId="0" fontId="85" fillId="0" borderId="0" applyNumberFormat="0" applyFill="0" applyBorder="0" applyAlignment="0" applyProtection="0"/>
    <xf numFmtId="0" fontId="86" fillId="0" borderId="71">
      <alignment horizontal="center"/>
    </xf>
    <xf numFmtId="0" fontId="86" fillId="0" borderId="0">
      <alignment horizontal="center"/>
    </xf>
    <xf numFmtId="200" fontId="47" fillId="0" borderId="0" applyFill="0" applyBorder="0" applyAlignment="0" applyProtection="0"/>
    <xf numFmtId="0" fontId="87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3" fontId="73" fillId="0" borderId="0">
      <alignment horizontal="right" vertical="center" wrapText="1"/>
    </xf>
    <xf numFmtId="0" fontId="89" fillId="49" borderId="64" applyNumberFormat="0" applyAlignment="0" applyProtection="0"/>
    <xf numFmtId="10" fontId="46" fillId="67" borderId="60" applyNumberFormat="0" applyBorder="0" applyAlignment="0" applyProtection="0"/>
    <xf numFmtId="0" fontId="90" fillId="0" borderId="0" applyNumberFormat="0" applyFont="0" applyFill="0" applyBorder="0" applyProtection="0">
      <alignment horizontal="left" vertical="center"/>
    </xf>
    <xf numFmtId="0" fontId="91" fillId="0" borderId="0" applyFill="0" applyBorder="0" applyAlignment="0"/>
    <xf numFmtId="0" fontId="91" fillId="0" borderId="0" applyFill="0" applyBorder="0" applyAlignment="0"/>
    <xf numFmtId="0" fontId="91" fillId="0" borderId="0" applyFill="0" applyBorder="0" applyAlignment="0"/>
    <xf numFmtId="0" fontId="5" fillId="0" borderId="0" applyFill="0" applyBorder="0" applyAlignment="0"/>
    <xf numFmtId="0" fontId="91" fillId="0" borderId="0" applyFill="0" applyBorder="0" applyAlignment="0"/>
    <xf numFmtId="0" fontId="92" fillId="0" borderId="72" applyNumberFormat="0" applyFill="0" applyAlignment="0" applyProtection="0"/>
    <xf numFmtId="49" fontId="73" fillId="0" borderId="0">
      <alignment horizontal="left" vertical="center" wrapText="1"/>
    </xf>
    <xf numFmtId="0" fontId="47" fillId="0" borderId="0" applyFill="0" applyBorder="0" applyProtection="0">
      <alignment horizontal="center" vertical="center"/>
    </xf>
    <xf numFmtId="201" fontId="5" fillId="0" borderId="0" applyFont="0" applyFill="0" applyBorder="0" applyAlignment="0" applyProtection="0"/>
    <xf numFmtId="202" fontId="5" fillId="0" borderId="0" applyFont="0" applyFill="0" applyBorder="0" applyAlignment="0" applyProtection="0"/>
    <xf numFmtId="201" fontId="5" fillId="0" borderId="0" applyFont="0" applyFill="0" applyAlignment="0" applyProtection="0"/>
    <xf numFmtId="203" fontId="5" fillId="0" borderId="0" applyFont="0" applyFill="0" applyAlignment="0" applyProtection="0"/>
    <xf numFmtId="204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205" fontId="5" fillId="0" borderId="0" applyFont="0" applyFill="0" applyAlignment="0" applyProtection="0"/>
    <xf numFmtId="206" fontId="5" fillId="0" borderId="0" applyFont="0" applyFill="0" applyAlignment="0" applyProtection="0"/>
    <xf numFmtId="207" fontId="5" fillId="0" borderId="0" applyFont="0" applyFill="0" applyBorder="0" applyAlignment="0" applyProtection="0"/>
    <xf numFmtId="4" fontId="51" fillId="0" borderId="0" applyFont="0" applyFill="0" applyBorder="0" applyAlignment="0" applyProtection="0"/>
    <xf numFmtId="208" fontId="5" fillId="0" borderId="0" applyFont="0" applyFill="0" applyBorder="0" applyAlignment="0" applyProtection="0"/>
    <xf numFmtId="209" fontId="5" fillId="0" borderId="0" applyFont="0" applyFill="0" applyBorder="0" applyAlignment="0" applyProtection="0"/>
    <xf numFmtId="210" fontId="47" fillId="0" borderId="0" applyFill="0" applyBorder="0" applyAlignment="0" applyProtection="0"/>
    <xf numFmtId="211" fontId="47" fillId="0" borderId="0" applyFill="0" applyBorder="0" applyAlignment="0" applyProtection="0"/>
    <xf numFmtId="165" fontId="5" fillId="0" borderId="0" applyFont="0" applyFill="0" applyBorder="0" applyAlignment="0" applyProtection="0"/>
    <xf numFmtId="164" fontId="51" fillId="0" borderId="0" applyFont="0" applyFill="0" applyBorder="0" applyAlignment="0" applyProtection="0"/>
    <xf numFmtId="212" fontId="5" fillId="0" borderId="0" applyFont="0" applyFill="0" applyBorder="0" applyAlignment="0" applyProtection="0"/>
    <xf numFmtId="213" fontId="5" fillId="0" borderId="0" applyFont="0" applyFill="0" applyBorder="0" applyAlignment="0" applyProtection="0"/>
    <xf numFmtId="214" fontId="47" fillId="0" borderId="0" applyFill="0" applyBorder="0" applyAlignment="0" applyProtection="0"/>
    <xf numFmtId="215" fontId="47" fillId="0" borderId="0" applyFill="0" applyBorder="0" applyAlignment="0" applyProtection="0"/>
    <xf numFmtId="49" fontId="73" fillId="0" borderId="0" applyNumberFormat="0">
      <alignment horizontal="center" vertical="center" wrapText="1"/>
    </xf>
    <xf numFmtId="49" fontId="93" fillId="68" borderId="0">
      <alignment horizontal="center" vertical="center" wrapText="1"/>
    </xf>
    <xf numFmtId="0" fontId="94" fillId="0" borderId="0" applyNumberFormat="0" applyBorder="0" applyProtection="0">
      <alignment horizontal="center" wrapText="1"/>
    </xf>
    <xf numFmtId="0" fontId="95" fillId="69" borderId="0" applyNumberFormat="0" applyBorder="0" applyAlignment="0" applyProtection="0"/>
    <xf numFmtId="0" fontId="52" fillId="0" borderId="0"/>
    <xf numFmtId="0" fontId="52" fillId="0" borderId="0"/>
    <xf numFmtId="0" fontId="96" fillId="0" borderId="0" applyNumberFormat="0" applyFont="0" applyFill="0" applyBorder="0" applyAlignment="0" applyProtection="0"/>
    <xf numFmtId="216" fontId="97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6" fillId="0" borderId="0"/>
    <xf numFmtId="0" fontId="6" fillId="0" borderId="0"/>
    <xf numFmtId="0" fontId="5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5" fillId="0" borderId="0"/>
    <xf numFmtId="0" fontId="98" fillId="0" borderId="0"/>
    <xf numFmtId="0" fontId="66" fillId="0" borderId="0"/>
    <xf numFmtId="0" fontId="48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47" fillId="0" borderId="0">
      <alignment vertical="top"/>
    </xf>
    <xf numFmtId="0" fontId="99" fillId="0" borderId="0"/>
    <xf numFmtId="0" fontId="9" fillId="0" borderId="0"/>
    <xf numFmtId="0" fontId="99" fillId="0" borderId="0"/>
    <xf numFmtId="0" fontId="99" fillId="0" borderId="0"/>
    <xf numFmtId="0" fontId="9" fillId="0" borderId="0"/>
    <xf numFmtId="0" fontId="9" fillId="0" borderId="0"/>
    <xf numFmtId="0" fontId="47" fillId="0" borderId="0" applyNumberFormat="0" applyFont="0" applyFill="0" applyBorder="0" applyAlignment="0" applyProtection="0">
      <alignment vertical="top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39" fontId="100" fillId="0" borderId="0"/>
    <xf numFmtId="0" fontId="101" fillId="0" borderId="0"/>
    <xf numFmtId="0" fontId="58" fillId="0" borderId="0"/>
    <xf numFmtId="0" fontId="6" fillId="0" borderId="0"/>
    <xf numFmtId="0" fontId="5" fillId="0" borderId="0"/>
    <xf numFmtId="0" fontId="98" fillId="0" borderId="0"/>
    <xf numFmtId="0" fontId="9" fillId="0" borderId="0"/>
    <xf numFmtId="0" fontId="9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90" fillId="0" borderId="0"/>
    <xf numFmtId="0" fontId="90" fillId="0" borderId="0"/>
    <xf numFmtId="0" fontId="9" fillId="0" borderId="0"/>
    <xf numFmtId="0" fontId="94" fillId="0" borderId="0"/>
    <xf numFmtId="0" fontId="9" fillId="0" borderId="0"/>
    <xf numFmtId="0" fontId="9" fillId="0" borderId="0"/>
    <xf numFmtId="0" fontId="9" fillId="0" borderId="0"/>
    <xf numFmtId="0" fontId="58" fillId="0" borderId="0"/>
    <xf numFmtId="0" fontId="70" fillId="0" borderId="0"/>
    <xf numFmtId="0" fontId="5" fillId="0" borderId="0"/>
    <xf numFmtId="0" fontId="5" fillId="0" borderId="0"/>
    <xf numFmtId="0" fontId="99" fillId="0" borderId="0"/>
    <xf numFmtId="0" fontId="5" fillId="0" borderId="0" applyNumberFormat="0" applyFont="0" applyFill="0" applyBorder="0" applyAlignment="0" applyProtection="0">
      <alignment vertical="top"/>
    </xf>
    <xf numFmtId="0" fontId="5" fillId="0" borderId="0"/>
    <xf numFmtId="0" fontId="58" fillId="0" borderId="0"/>
    <xf numFmtId="0" fontId="5" fillId="0" borderId="0" applyNumberFormat="0" applyFont="0" applyFill="0" applyBorder="0" applyAlignment="0" applyProtection="0">
      <alignment vertical="top"/>
    </xf>
    <xf numFmtId="0" fontId="57" fillId="0" borderId="0"/>
    <xf numFmtId="0" fontId="6" fillId="0" borderId="0"/>
    <xf numFmtId="0" fontId="102" fillId="0" borderId="0"/>
    <xf numFmtId="0" fontId="99" fillId="0" borderId="0"/>
    <xf numFmtId="0" fontId="103" fillId="0" borderId="0"/>
    <xf numFmtId="0" fontId="103" fillId="0" borderId="0"/>
    <xf numFmtId="0" fontId="5" fillId="0" borderId="0"/>
    <xf numFmtId="0" fontId="99" fillId="0" borderId="0"/>
    <xf numFmtId="0" fontId="58" fillId="70" borderId="73" applyNumberFormat="0" applyFont="0" applyAlignment="0" applyProtection="0"/>
    <xf numFmtId="217" fontId="5" fillId="0" borderId="0" applyFont="0" applyFill="0" applyBorder="0" applyAlignment="0" applyProtection="0"/>
    <xf numFmtId="218" fontId="5" fillId="0" borderId="0" applyFont="0" applyFill="0" applyBorder="0" applyAlignment="0" applyProtection="0"/>
    <xf numFmtId="0" fontId="96" fillId="0" borderId="74" applyNumberFormat="0" applyFont="0" applyFill="0" applyBorder="0" applyProtection="0">
      <alignment vertical="top" wrapText="1"/>
    </xf>
    <xf numFmtId="0" fontId="104" fillId="0" borderId="2" applyNumberFormat="0" applyFont="0" applyBorder="0" applyAlignment="0">
      <alignment horizontal="left" vertical="center"/>
    </xf>
    <xf numFmtId="0" fontId="104" fillId="0" borderId="2" applyNumberFormat="0" applyFont="0" applyBorder="0" applyAlignment="0">
      <alignment vertical="center"/>
    </xf>
    <xf numFmtId="0" fontId="104" fillId="0" borderId="2" applyNumberFormat="0" applyBorder="0" applyAlignment="0">
      <alignment horizontal="left" vertical="center"/>
    </xf>
    <xf numFmtId="0" fontId="105" fillId="63" borderId="75" applyNumberFormat="0" applyAlignment="0" applyProtection="0"/>
    <xf numFmtId="14" fontId="59" fillId="0" borderId="0">
      <alignment horizontal="center" wrapText="1"/>
      <protection locked="0"/>
    </xf>
    <xf numFmtId="10" fontId="47" fillId="0" borderId="0" applyFill="0" applyBorder="0" applyAlignment="0" applyProtection="0"/>
    <xf numFmtId="0" fontId="5" fillId="0" borderId="0" applyFont="0" applyFill="0" applyBorder="0" applyAlignment="0" applyProtection="0"/>
    <xf numFmtId="219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1" fontId="106" fillId="0" borderId="0" applyNumberFormat="0" applyAlignment="0">
      <alignment horizontal="center"/>
    </xf>
    <xf numFmtId="0" fontId="93" fillId="0" borderId="0" applyFont="0"/>
    <xf numFmtId="0" fontId="107" fillId="0" borderId="0" applyFill="0" applyBorder="0" applyAlignment="0"/>
    <xf numFmtId="0" fontId="107" fillId="0" borderId="0" applyFill="0" applyBorder="0" applyAlignment="0"/>
    <xf numFmtId="0" fontId="107" fillId="0" borderId="0" applyFill="0" applyBorder="0" applyAlignment="0"/>
    <xf numFmtId="0" fontId="5" fillId="0" borderId="0" applyFill="0" applyBorder="0" applyAlignment="0"/>
    <xf numFmtId="0" fontId="107" fillId="0" borderId="0" applyFill="0" applyBorder="0" applyAlignment="0"/>
    <xf numFmtId="0" fontId="5" fillId="0" borderId="0"/>
    <xf numFmtId="9" fontId="5" fillId="0" borderId="0" applyFill="0" applyBorder="0" applyProtection="0">
      <alignment vertical="top"/>
    </xf>
    <xf numFmtId="9" fontId="5" fillId="0" borderId="0" applyFill="0" applyBorder="0" applyProtection="0">
      <alignment vertical="top"/>
    </xf>
    <xf numFmtId="9" fontId="5" fillId="0" borderId="0" applyFill="0" applyBorder="0" applyProtection="0">
      <alignment vertical="top"/>
    </xf>
    <xf numFmtId="9" fontId="5" fillId="0" borderId="0" applyFill="0" applyBorder="0" applyProtection="0">
      <alignment vertical="top"/>
    </xf>
    <xf numFmtId="9" fontId="5" fillId="0" borderId="0" applyFill="0" applyBorder="0" applyProtection="0">
      <alignment vertical="top"/>
    </xf>
    <xf numFmtId="9" fontId="5" fillId="0" borderId="0" applyFill="0" applyBorder="0" applyProtection="0">
      <alignment vertical="top"/>
    </xf>
    <xf numFmtId="9" fontId="5" fillId="0" borderId="0" applyFill="0" applyBorder="0" applyProtection="0">
      <alignment vertical="top"/>
    </xf>
    <xf numFmtId="9" fontId="5" fillId="0" borderId="0" applyFont="0" applyFill="0" applyBorder="0" applyAlignment="0" applyProtection="0"/>
    <xf numFmtId="9" fontId="5" fillId="0" borderId="0" applyFill="0" applyBorder="0" applyProtection="0">
      <alignment vertical="top"/>
    </xf>
    <xf numFmtId="9" fontId="5" fillId="0" borderId="0" applyFill="0" applyBorder="0" applyProtection="0">
      <alignment vertical="top"/>
    </xf>
    <xf numFmtId="9" fontId="5" fillId="0" borderId="0" applyFill="0" applyBorder="0" applyProtection="0">
      <alignment vertical="top"/>
    </xf>
    <xf numFmtId="9" fontId="5" fillId="0" borderId="0" applyFill="0" applyBorder="0" applyProtection="0">
      <alignment vertical="top"/>
    </xf>
    <xf numFmtId="9" fontId="5" fillId="0" borderId="0" applyFill="0" applyBorder="0" applyProtection="0">
      <alignment vertical="top"/>
    </xf>
    <xf numFmtId="9" fontId="5" fillId="0" borderId="0" applyFill="0" applyBorder="0" applyProtection="0">
      <alignment vertical="top"/>
    </xf>
    <xf numFmtId="9" fontId="5" fillId="0" borderId="0" applyFill="0" applyBorder="0" applyProtection="0">
      <alignment vertical="top"/>
    </xf>
    <xf numFmtId="9" fontId="5" fillId="0" borderId="0" applyFill="0" applyBorder="0" applyProtection="0">
      <alignment vertical="top"/>
    </xf>
    <xf numFmtId="9" fontId="57" fillId="0" borderId="0" applyFont="0" applyFill="0" applyBorder="0" applyAlignment="0" applyProtection="0"/>
    <xf numFmtId="9" fontId="70" fillId="0" borderId="0" applyFont="0" applyFill="0" applyBorder="0" applyAlignment="0" applyProtection="0"/>
    <xf numFmtId="0" fontId="66" fillId="0" borderId="0" applyNumberFormat="0" applyFont="0" applyFill="0" applyBorder="0" applyAlignment="0" applyProtection="0">
      <alignment horizontal="left"/>
    </xf>
    <xf numFmtId="0" fontId="108" fillId="0" borderId="71">
      <alignment horizontal="center"/>
    </xf>
    <xf numFmtId="1" fontId="76" fillId="0" borderId="0" applyFill="0" applyBorder="0" applyProtection="0">
      <alignment horizontal="center"/>
    </xf>
    <xf numFmtId="0" fontId="109" fillId="71" borderId="0" applyNumberFormat="0" applyFont="0" applyBorder="0" applyAlignment="0">
      <alignment horizontal="center"/>
    </xf>
    <xf numFmtId="220" fontId="5" fillId="0" borderId="0" applyNumberFormat="0" applyFill="0" applyBorder="0" applyAlignment="0" applyProtection="0">
      <alignment horizontal="left"/>
    </xf>
    <xf numFmtId="0" fontId="110" fillId="0" borderId="0">
      <alignment vertical="center"/>
    </xf>
    <xf numFmtId="0" fontId="109" fillId="1" borderId="3" applyNumberFormat="0" applyFont="0" applyAlignment="0">
      <alignment horizontal="center"/>
    </xf>
    <xf numFmtId="0" fontId="111" fillId="0" borderId="0" applyNumberFormat="0" applyFill="0" applyBorder="0" applyAlignment="0" applyProtection="0">
      <alignment vertical="top"/>
      <protection locked="0"/>
    </xf>
    <xf numFmtId="0" fontId="112" fillId="0" borderId="0" applyNumberFormat="0" applyFill="0" applyBorder="0" applyAlignment="0">
      <alignment horizontal="center"/>
    </xf>
    <xf numFmtId="0" fontId="58" fillId="0" borderId="0"/>
    <xf numFmtId="0" fontId="49" fillId="0" borderId="0"/>
    <xf numFmtId="0" fontId="49" fillId="0" borderId="0"/>
    <xf numFmtId="0" fontId="113" fillId="0" borderId="0">
      <alignment horizontal="left" vertical="top" wrapText="1"/>
    </xf>
    <xf numFmtId="40" fontId="114" fillId="0" borderId="0" applyBorder="0">
      <alignment horizontal="right"/>
    </xf>
    <xf numFmtId="49" fontId="115" fillId="72" borderId="0">
      <alignment horizontal="left" vertical="center" wrapText="1"/>
    </xf>
    <xf numFmtId="49" fontId="63" fillId="0" borderId="0" applyFill="0" applyBorder="0" applyAlignment="0"/>
    <xf numFmtId="0" fontId="5" fillId="0" borderId="0" applyFill="0" applyBorder="0" applyAlignment="0"/>
    <xf numFmtId="0" fontId="5" fillId="0" borderId="0" applyFill="0" applyBorder="0" applyAlignment="0"/>
    <xf numFmtId="0" fontId="5" fillId="0" borderId="0"/>
    <xf numFmtId="221" fontId="47" fillId="0" borderId="0" applyFill="0" applyBorder="0" applyAlignment="0" applyProtection="0"/>
    <xf numFmtId="222" fontId="47" fillId="0" borderId="0" applyFill="0" applyBorder="0" applyAlignment="0" applyProtection="0"/>
    <xf numFmtId="0" fontId="116" fillId="0" borderId="0" applyNumberFormat="0" applyFill="0" applyBorder="0" applyAlignment="0" applyProtection="0"/>
    <xf numFmtId="0" fontId="47" fillId="0" borderId="76" applyNumberFormat="0" applyFill="0" applyAlignment="0" applyProtection="0"/>
    <xf numFmtId="4" fontId="76" fillId="0" borderId="0" applyFill="0" applyBorder="0" applyProtection="0">
      <alignment horizontal="center"/>
    </xf>
    <xf numFmtId="0" fontId="47" fillId="0" borderId="61" applyNumberFormat="0" applyFill="0" applyAlignment="0" applyProtection="0"/>
    <xf numFmtId="0" fontId="117" fillId="0" borderId="77" applyNumberFormat="0" applyFill="0" applyAlignment="0" applyProtection="0"/>
    <xf numFmtId="0" fontId="118" fillId="0" borderId="0" applyNumberFormat="0" applyBorder="0" applyProtection="0">
      <alignment horizontal="left" vertical="top" wrapText="1"/>
    </xf>
    <xf numFmtId="0" fontId="118" fillId="0" borderId="0" applyNumberFormat="0" applyBorder="0" applyProtection="0">
      <alignment horizontal="left" vertical="top" wrapText="1"/>
    </xf>
    <xf numFmtId="0" fontId="99" fillId="18" borderId="58" applyNumberFormat="0" applyFont="0" applyAlignment="0" applyProtection="0"/>
    <xf numFmtId="4" fontId="115" fillId="73" borderId="0">
      <alignment vertical="center" wrapText="1"/>
    </xf>
    <xf numFmtId="223" fontId="5" fillId="0" borderId="0" applyFont="0" applyFill="0" applyBorder="0" applyAlignment="0" applyProtection="0"/>
    <xf numFmtId="42" fontId="58" fillId="0" borderId="0" applyFont="0" applyFill="0" applyBorder="0" applyAlignment="0" applyProtection="0"/>
    <xf numFmtId="44" fontId="58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58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19" fillId="0" borderId="0" applyNumberFormat="0" applyFill="0" applyBorder="0" applyAlignment="0" applyProtection="0"/>
    <xf numFmtId="0" fontId="120" fillId="0" borderId="0" applyNumberFormat="0" applyFont="0" applyFill="0" applyBorder="0" applyProtection="0">
      <alignment horizontal="center" vertical="center" wrapText="1"/>
    </xf>
    <xf numFmtId="0" fontId="121" fillId="0" borderId="2" applyNumberFormat="0" applyFont="0" applyBorder="0" applyAlignment="0">
      <alignment horizontal="left" vertical="center"/>
    </xf>
    <xf numFmtId="44" fontId="58" fillId="0" borderId="78">
      <alignment horizontal="right" vertical="top" wrapText="1"/>
    </xf>
    <xf numFmtId="0" fontId="122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4" fillId="0" borderId="0" applyNumberFormat="0" applyBorder="0" applyProtection="0"/>
    <xf numFmtId="1" fontId="125" fillId="0" borderId="0" applyFill="0" applyBorder="0" applyAlignment="0" applyProtection="0"/>
    <xf numFmtId="0" fontId="126" fillId="0" borderId="79" applyNumberFormat="0" applyProtection="0">
      <alignment vertical="center"/>
    </xf>
    <xf numFmtId="0" fontId="126" fillId="0" borderId="79" applyNumberFormat="0" applyProtection="0">
      <alignment vertical="center"/>
    </xf>
    <xf numFmtId="0" fontId="126" fillId="0" borderId="79" applyNumberFormat="0" applyProtection="0">
      <alignment vertical="center"/>
    </xf>
    <xf numFmtId="0" fontId="126" fillId="0" borderId="79" applyNumberFormat="0" applyProtection="0">
      <alignment vertical="center"/>
    </xf>
    <xf numFmtId="0" fontId="126" fillId="0" borderId="79" applyNumberFormat="0" applyProtection="0">
      <alignment vertical="center"/>
    </xf>
    <xf numFmtId="0" fontId="127" fillId="74" borderId="0" applyNumberFormat="0" applyBorder="0" applyAlignment="0" applyProtection="0"/>
    <xf numFmtId="0" fontId="127" fillId="75" borderId="0" applyNumberFormat="0" applyBorder="0" applyAlignment="0" applyProtection="0"/>
    <xf numFmtId="0" fontId="127" fillId="76" borderId="0" applyNumberFormat="0" applyBorder="0" applyAlignment="0" applyProtection="0"/>
    <xf numFmtId="0" fontId="127" fillId="77" borderId="0" applyNumberFormat="0" applyBorder="0" applyAlignment="0" applyProtection="0"/>
    <xf numFmtId="0" fontId="127" fillId="78" borderId="0" applyNumberFormat="0" applyBorder="0" applyAlignment="0" applyProtection="0"/>
    <xf numFmtId="0" fontId="127" fillId="79" borderId="0" applyNumberFormat="0" applyBorder="0" applyAlignment="0" applyProtection="0"/>
    <xf numFmtId="0" fontId="127" fillId="80" borderId="0" applyNumberFormat="0" applyBorder="0" applyAlignment="0" applyProtection="0"/>
    <xf numFmtId="0" fontId="127" fillId="81" borderId="0" applyNumberFormat="0" applyBorder="0" applyAlignment="0" applyProtection="0"/>
    <xf numFmtId="0" fontId="127" fillId="82" borderId="0" applyNumberFormat="0" applyBorder="0" applyAlignment="0" applyProtection="0"/>
    <xf numFmtId="0" fontId="127" fillId="77" borderId="0" applyNumberFormat="0" applyBorder="0" applyAlignment="0" applyProtection="0"/>
    <xf numFmtId="0" fontId="127" fillId="80" borderId="0" applyNumberFormat="0" applyBorder="0" applyAlignment="0" applyProtection="0"/>
    <xf numFmtId="0" fontId="127" fillId="83" borderId="0" applyNumberFormat="0" applyBorder="0" applyAlignment="0" applyProtection="0"/>
    <xf numFmtId="0" fontId="128" fillId="84" borderId="0" applyNumberFormat="0" applyBorder="0" applyAlignment="0" applyProtection="0"/>
    <xf numFmtId="0" fontId="128" fillId="81" borderId="0" applyNumberFormat="0" applyBorder="0" applyAlignment="0" applyProtection="0"/>
    <xf numFmtId="0" fontId="128" fillId="82" borderId="0" applyNumberFormat="0" applyBorder="0" applyAlignment="0" applyProtection="0"/>
    <xf numFmtId="0" fontId="128" fillId="85" borderId="0" applyNumberFormat="0" applyBorder="0" applyAlignment="0" applyProtection="0"/>
    <xf numFmtId="0" fontId="128" fillId="86" borderId="0" applyNumberFormat="0" applyBorder="0" applyAlignment="0" applyProtection="0"/>
    <xf numFmtId="0" fontId="128" fillId="87" borderId="0" applyNumberFormat="0" applyBorder="0" applyAlignment="0" applyProtection="0"/>
    <xf numFmtId="0" fontId="129" fillId="0" borderId="0" applyNumberFormat="0" applyBorder="0" applyProtection="0"/>
    <xf numFmtId="0" fontId="128" fillId="88" borderId="0" applyNumberFormat="0" applyBorder="0" applyAlignment="0" applyProtection="0"/>
    <xf numFmtId="0" fontId="128" fillId="89" borderId="0" applyNumberFormat="0" applyBorder="0" applyAlignment="0" applyProtection="0"/>
    <xf numFmtId="0" fontId="128" fillId="90" borderId="0" applyNumberFormat="0" applyBorder="0" applyAlignment="0" applyProtection="0"/>
    <xf numFmtId="0" fontId="128" fillId="85" borderId="0" applyNumberFormat="0" applyBorder="0" applyAlignment="0" applyProtection="0"/>
    <xf numFmtId="0" fontId="128" fillId="86" borderId="0" applyNumberFormat="0" applyBorder="0" applyAlignment="0" applyProtection="0"/>
    <xf numFmtId="0" fontId="128" fillId="91" borderId="0" applyNumberFormat="0" applyBorder="0" applyAlignment="0" applyProtection="0"/>
    <xf numFmtId="0" fontId="130" fillId="0" borderId="0" applyNumberFormat="0" applyBorder="0">
      <alignment horizontal="center" wrapText="1"/>
      <protection locked="0"/>
    </xf>
    <xf numFmtId="0" fontId="131" fillId="75" borderId="0" applyNumberFormat="0" applyBorder="0" applyAlignment="0" applyProtection="0"/>
    <xf numFmtId="0" fontId="20" fillId="92" borderId="0" applyNumberFormat="0" applyBorder="0" applyAlignment="0" applyProtection="0"/>
    <xf numFmtId="3" fontId="126" fillId="0" borderId="80" applyProtection="0">
      <alignment horizontal="left" vertical="center"/>
    </xf>
    <xf numFmtId="224" fontId="24" fillId="0" borderId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32" fillId="93" borderId="81" applyNumberFormat="0" applyAlignment="0" applyProtection="0"/>
    <xf numFmtId="178" fontId="133" fillId="0" borderId="0" applyFont="0" applyBorder="0" applyAlignment="0">
      <protection locked="0"/>
    </xf>
    <xf numFmtId="0" fontId="134" fillId="94" borderId="82" applyNumberFormat="0" applyAlignment="0" applyProtection="0"/>
    <xf numFmtId="225" fontId="133" fillId="0" borderId="0" applyFont="0" applyFill="0" applyBorder="0" applyAlignment="0" applyProtection="0"/>
    <xf numFmtId="0" fontId="133" fillId="0" borderId="0" applyNumberFormat="0" applyFont="0" applyFill="0" applyBorder="0" applyAlignment="0" applyProtection="0"/>
    <xf numFmtId="0" fontId="135" fillId="0" borderId="0" applyNumberFormat="0" applyBorder="0" applyAlignment="0" applyProtection="0"/>
    <xf numFmtId="226" fontId="133" fillId="0" borderId="0" applyFont="0" applyFill="0" applyBorder="0" applyAlignment="0" applyProtection="0"/>
    <xf numFmtId="0" fontId="133" fillId="0" borderId="0" applyNumberFormat="0" applyFont="0" applyFill="0" applyBorder="0" applyAlignment="0" applyProtection="0"/>
    <xf numFmtId="227" fontId="24" fillId="0" borderId="0" applyFill="0" applyBorder="0" applyAlignment="0" applyProtection="0"/>
    <xf numFmtId="228" fontId="133" fillId="0" borderId="0" applyFont="0" applyFill="0" applyBorder="0" applyAlignment="0" applyProtection="0"/>
    <xf numFmtId="229" fontId="133" fillId="0" borderId="0" applyFont="0" applyFill="0" applyBorder="0" applyAlignment="0" applyProtection="0"/>
    <xf numFmtId="229" fontId="133" fillId="0" borderId="0" applyFont="0" applyFill="0" applyBorder="0" applyAlignment="0" applyProtection="0"/>
    <xf numFmtId="229" fontId="133" fillId="0" borderId="0" applyFont="0" applyFill="0" applyBorder="0" applyAlignment="0" applyProtection="0"/>
    <xf numFmtId="229" fontId="133" fillId="0" borderId="0" applyFont="0" applyFill="0" applyBorder="0" applyAlignment="0" applyProtection="0"/>
    <xf numFmtId="229" fontId="133" fillId="0" borderId="0" applyFont="0" applyFill="0" applyBorder="0" applyAlignment="0" applyProtection="0"/>
    <xf numFmtId="0" fontId="136" fillId="0" borderId="0" applyNumberFormat="0" applyFill="0" applyBorder="0" applyAlignment="0" applyProtection="0"/>
    <xf numFmtId="0" fontId="136" fillId="0" borderId="0" applyNumberFormat="0" applyFill="0" applyBorder="0" applyAlignment="0" applyProtection="0"/>
    <xf numFmtId="0" fontId="136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36" fillId="0" borderId="0" applyNumberFormat="0" applyFill="0" applyBorder="0" applyAlignment="0" applyProtection="0"/>
    <xf numFmtId="0" fontId="137" fillId="0" borderId="0" applyNumberFormat="0" applyBorder="0" applyAlignment="0" applyProtection="0"/>
    <xf numFmtId="230" fontId="133" fillId="0" borderId="0" applyFont="0" applyFill="0" applyBorder="0" applyAlignment="0" applyProtection="0"/>
    <xf numFmtId="0" fontId="138" fillId="0" borderId="0" applyNumberFormat="0" applyFill="0" applyBorder="0" applyAlignment="0" applyProtection="0"/>
    <xf numFmtId="0" fontId="139" fillId="76" borderId="0" applyNumberFormat="0" applyBorder="0" applyAlignment="0" applyProtection="0"/>
    <xf numFmtId="231" fontId="140" fillId="93" borderId="0" applyBorder="0" applyAlignment="0" applyProtection="0"/>
    <xf numFmtId="0" fontId="22" fillId="0" borderId="83" applyNumberFormat="0" applyAlignment="0" applyProtection="0"/>
    <xf numFmtId="0" fontId="22" fillId="0" borderId="84" applyNumberFormat="0" applyProtection="0">
      <alignment horizontal="left" vertical="center"/>
    </xf>
    <xf numFmtId="0" fontId="141" fillId="0" borderId="85" applyNumberFormat="0" applyFill="0" applyAlignment="0" applyProtection="0"/>
    <xf numFmtId="0" fontId="142" fillId="0" borderId="86" applyNumberFormat="0" applyFill="0" applyAlignment="0" applyProtection="0"/>
    <xf numFmtId="0" fontId="143" fillId="0" borderId="87" applyNumberFormat="0" applyFill="0" applyAlignment="0" applyProtection="0"/>
    <xf numFmtId="0" fontId="143" fillId="0" borderId="0" applyNumberFormat="0" applyFill="0" applyBorder="0" applyAlignment="0" applyProtection="0"/>
    <xf numFmtId="0" fontId="144" fillId="0" borderId="88" applyNumberFormat="0" applyProtection="0">
      <alignment horizontal="center"/>
    </xf>
    <xf numFmtId="0" fontId="144" fillId="0" borderId="0" applyNumberFormat="0" applyBorder="0" applyProtection="0">
      <alignment horizontal="center"/>
    </xf>
    <xf numFmtId="0" fontId="14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0" fontId="140" fillId="95" borderId="0" applyBorder="0" applyAlignment="0" applyProtection="0"/>
    <xf numFmtId="0" fontId="146" fillId="79" borderId="81" applyNumberFormat="0" applyAlignment="0" applyProtection="0"/>
    <xf numFmtId="0" fontId="133" fillId="0" borderId="0" applyNumberFormat="0" applyFont="0" applyFill="0" applyBorder="0" applyProtection="0">
      <alignment horizontal="left" vertical="center"/>
    </xf>
    <xf numFmtId="0" fontId="147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148" fillId="0" borderId="89" applyNumberFormat="0" applyFill="0" applyAlignment="0" applyProtection="0"/>
    <xf numFmtId="232" fontId="133" fillId="0" borderId="0" applyFont="0" applyFill="0" applyBorder="0" applyAlignment="0" applyProtection="0"/>
    <xf numFmtId="233" fontId="133" fillId="0" borderId="0" applyFont="0" applyFill="0" applyBorder="0" applyAlignment="0" applyProtection="0"/>
    <xf numFmtId="234" fontId="133" fillId="0" borderId="0" applyFont="0" applyFill="0" applyBorder="0" applyAlignment="0" applyProtection="0"/>
    <xf numFmtId="235" fontId="133" fillId="0" borderId="0" applyFont="0" applyFill="0" applyBorder="0" applyAlignment="0" applyProtection="0"/>
    <xf numFmtId="0" fontId="149" fillId="96" borderId="0" applyNumberFormat="0" applyBorder="0" applyAlignment="0" applyProtection="0"/>
    <xf numFmtId="236" fontId="150" fillId="0" borderId="0" applyBorder="0" applyProtection="0"/>
    <xf numFmtId="0" fontId="25" fillId="0" borderId="0" applyNumberFormat="0" applyBorder="0" applyProtection="0"/>
    <xf numFmtId="0" fontId="25" fillId="0" borderId="0" applyNumberFormat="0" applyBorder="0" applyProtection="0"/>
    <xf numFmtId="0" fontId="133" fillId="0" borderId="0" applyNumberFormat="0" applyFont="0" applyBorder="0" applyProtection="0"/>
    <xf numFmtId="0" fontId="133" fillId="0" borderId="0" applyNumberFormat="0" applyFont="0" applyBorder="0" applyProtection="0"/>
    <xf numFmtId="0" fontId="133" fillId="0" borderId="0" applyNumberFormat="0" applyFont="0" applyBorder="0" applyProtection="0"/>
    <xf numFmtId="0" fontId="133" fillId="0" borderId="0" applyNumberFormat="0" applyFont="0" applyBorder="0" applyProtection="0"/>
    <xf numFmtId="0" fontId="133" fillId="0" borderId="0" applyNumberFormat="0" applyFont="0" applyBorder="0" applyProtection="0"/>
    <xf numFmtId="0" fontId="133" fillId="0" borderId="0" applyNumberFormat="0" applyFont="0" applyBorder="0" applyProtection="0"/>
    <xf numFmtId="0" fontId="133" fillId="0" borderId="0" applyNumberFormat="0" applyFont="0" applyBorder="0" applyProtection="0"/>
    <xf numFmtId="0" fontId="133" fillId="0" borderId="0" applyNumberFormat="0" applyFont="0" applyBorder="0" applyProtection="0"/>
    <xf numFmtId="0" fontId="133" fillId="0" borderId="0" applyNumberFormat="0" applyFont="0" applyBorder="0" applyProtection="0"/>
    <xf numFmtId="0" fontId="133" fillId="0" borderId="0" applyNumberFormat="0" applyFont="0" applyBorder="0" applyProtection="0"/>
    <xf numFmtId="0" fontId="24" fillId="0" borderId="0" applyNumberFormat="0" applyBorder="0" applyProtection="0"/>
    <xf numFmtId="0" fontId="25" fillId="0" borderId="0" applyNumberFormat="0" applyBorder="0" applyProtection="0"/>
    <xf numFmtId="0" fontId="25" fillId="0" borderId="0" applyNumberFormat="0" applyBorder="0" applyProtection="0"/>
    <xf numFmtId="0" fontId="25" fillId="0" borderId="0" applyNumberFormat="0" applyBorder="0" applyProtection="0"/>
    <xf numFmtId="0" fontId="24" fillId="0" borderId="0" applyNumberFormat="0" applyBorder="0" applyProtection="0"/>
    <xf numFmtId="0" fontId="24" fillId="0" borderId="0" applyNumberFormat="0" applyBorder="0" applyProtection="0"/>
    <xf numFmtId="0" fontId="133" fillId="0" borderId="0"/>
    <xf numFmtId="0" fontId="133" fillId="0" borderId="0" applyNumberFormat="0" applyFont="0" applyBorder="0" applyProtection="0"/>
    <xf numFmtId="0" fontId="151" fillId="0" borderId="0" applyNumberFormat="0" applyBorder="0" applyProtection="0"/>
    <xf numFmtId="0" fontId="133" fillId="0" borderId="0" applyNumberFormat="0" applyFont="0" applyFill="0" applyBorder="0" applyAlignment="0" applyProtection="0"/>
    <xf numFmtId="0" fontId="25" fillId="0" borderId="0" applyNumberFormat="0" applyBorder="0" applyProtection="0"/>
    <xf numFmtId="0" fontId="24" fillId="0" borderId="0" applyNumberFormat="0" applyBorder="0" applyProtection="0"/>
    <xf numFmtId="0" fontId="24" fillId="0" borderId="0" applyNumberFormat="0" applyBorder="0" applyProtection="0"/>
    <xf numFmtId="0" fontId="9" fillId="0" borderId="0"/>
    <xf numFmtId="0" fontId="133" fillId="0" borderId="0" applyNumberFormat="0" applyFont="0" applyBorder="0" applyProtection="0"/>
    <xf numFmtId="0" fontId="25" fillId="0" borderId="0" applyNumberFormat="0" applyBorder="0" applyProtection="0"/>
    <xf numFmtId="0" fontId="24" fillId="0" borderId="0" applyNumberFormat="0" applyBorder="0" applyProtection="0"/>
    <xf numFmtId="0" fontId="152" fillId="0" borderId="0" applyNumberFormat="0" applyBorder="0" applyProtection="0"/>
    <xf numFmtId="0" fontId="24" fillId="0" borderId="0" applyNumberFormat="0" applyBorder="0" applyProtection="0"/>
    <xf numFmtId="0" fontId="133" fillId="0" borderId="0" applyNumberFormat="0" applyFont="0" applyBorder="0" applyProtection="0"/>
    <xf numFmtId="0" fontId="133" fillId="0" borderId="0" applyNumberFormat="0" applyFont="0" applyBorder="0" applyProtection="0"/>
    <xf numFmtId="0" fontId="151" fillId="0" borderId="0" applyNumberFormat="0" applyBorder="0" applyProtection="0"/>
    <xf numFmtId="0" fontId="133" fillId="0" borderId="0" applyNumberFormat="0" applyFont="0" applyBorder="0" applyProtection="0"/>
    <xf numFmtId="0" fontId="151" fillId="0" borderId="0" applyNumberFormat="0" applyBorder="0" applyProtection="0"/>
    <xf numFmtId="0" fontId="133" fillId="95" borderId="90" applyNumberFormat="0" applyFont="0" applyAlignment="0" applyProtection="0"/>
    <xf numFmtId="0" fontId="133" fillId="0" borderId="0" applyNumberFormat="0" applyFont="0" applyBorder="0" applyAlignment="0" applyProtection="0"/>
    <xf numFmtId="0" fontId="133" fillId="0" borderId="0" applyNumberFormat="0" applyFont="0" applyBorder="0" applyAlignment="0" applyProtection="0"/>
    <xf numFmtId="0" fontId="153" fillId="0" borderId="0" applyNumberFormat="0" applyBorder="0" applyAlignment="0" applyProtection="0"/>
    <xf numFmtId="0" fontId="154" fillId="93" borderId="91" applyNumberFormat="0" applyAlignment="0" applyProtection="0"/>
    <xf numFmtId="227" fontId="130" fillId="0" borderId="0" applyBorder="0">
      <alignment horizontal="center" wrapText="1"/>
      <protection locked="0"/>
    </xf>
    <xf numFmtId="0" fontId="133" fillId="0" borderId="0" applyNumberFormat="0" applyFont="0" applyFill="0" applyBorder="0" applyAlignment="0" applyProtection="0"/>
    <xf numFmtId="237" fontId="133" fillId="0" borderId="0" applyFont="0" applyFill="0" applyBorder="0" applyAlignment="0" applyProtection="0"/>
    <xf numFmtId="10" fontId="133" fillId="0" borderId="0" applyFont="0" applyFill="0" applyBorder="0" applyAlignment="0" applyProtection="0"/>
    <xf numFmtId="1" fontId="155" fillId="0" borderId="0" applyBorder="0" applyAlignment="0" applyProtection="0"/>
    <xf numFmtId="0" fontId="133" fillId="0" borderId="0" applyNumberFormat="0" applyFont="0" applyBorder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4" fillId="0" borderId="0" applyNumberFormat="0" applyBorder="0" applyProtection="0"/>
    <xf numFmtId="9" fontId="133" fillId="0" borderId="0" applyFont="0" applyFill="0" applyBorder="0" applyAlignment="0" applyProtection="0"/>
    <xf numFmtId="9" fontId="133" fillId="0" borderId="0" applyFont="0" applyFill="0" applyBorder="0" applyAlignment="0" applyProtection="0"/>
    <xf numFmtId="9" fontId="133" fillId="0" borderId="0" applyFont="0" applyFill="0" applyBorder="0" applyAlignment="0" applyProtection="0"/>
    <xf numFmtId="0" fontId="133" fillId="0" borderId="0" applyNumberFormat="0" applyFont="0" applyFill="0" applyBorder="0" applyAlignment="0" applyProtection="0"/>
    <xf numFmtId="0" fontId="156" fillId="0" borderId="88" applyNumberFormat="0" applyProtection="0">
      <alignment horizontal="center"/>
    </xf>
    <xf numFmtId="0" fontId="133" fillId="0" borderId="0" applyNumberFormat="0" applyFont="0" applyFill="0" applyBorder="0" applyAlignment="0" applyProtection="0"/>
    <xf numFmtId="238" fontId="24" fillId="0" borderId="0" applyFill="0" applyBorder="0" applyAlignment="0" applyProtection="0"/>
    <xf numFmtId="0" fontId="133" fillId="0" borderId="84" applyNumberFormat="0" applyFont="0" applyFill="0" applyAlignment="0" applyProtection="0"/>
    <xf numFmtId="0" fontId="157" fillId="0" borderId="0" applyNumberFormat="0" applyFill="0" applyBorder="0" applyAlignment="0" applyProtection="0"/>
    <xf numFmtId="0" fontId="124" fillId="0" borderId="0" applyNumberFormat="0" applyBorder="0" applyProtection="0"/>
    <xf numFmtId="239" fontId="158" fillId="0" borderId="0" applyBorder="0" applyProtection="0">
      <alignment horizontal="right"/>
    </xf>
    <xf numFmtId="0" fontId="24" fillId="0" borderId="0" applyNumberFormat="0" applyBorder="0" applyProtection="0"/>
    <xf numFmtId="49" fontId="24" fillId="0" borderId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Border="0" applyProtection="0"/>
    <xf numFmtId="0" fontId="159" fillId="0" borderId="0" applyNumberFormat="0" applyFill="0" applyBorder="0" applyAlignment="0" applyProtection="0"/>
    <xf numFmtId="0" fontId="160" fillId="0" borderId="92" applyNumberFormat="0" applyFill="0" applyAlignment="0" applyProtection="0"/>
    <xf numFmtId="240" fontId="133" fillId="0" borderId="0" applyFont="0" applyFill="0" applyBorder="0" applyAlignment="0" applyProtection="0"/>
    <xf numFmtId="240" fontId="133" fillId="0" borderId="0" applyFont="0" applyFill="0" applyBorder="0" applyAlignment="0" applyProtection="0"/>
    <xf numFmtId="240" fontId="133" fillId="0" borderId="0" applyFont="0" applyFill="0" applyBorder="0" applyAlignment="0" applyProtection="0"/>
    <xf numFmtId="240" fontId="133" fillId="0" borderId="0" applyFont="0" applyFill="0" applyBorder="0" applyAlignment="0" applyProtection="0"/>
    <xf numFmtId="0" fontId="161" fillId="0" borderId="0" applyNumberFormat="0" applyFill="0" applyBorder="0" applyAlignment="0" applyProtection="0"/>
    <xf numFmtId="0" fontId="133" fillId="0" borderId="0" applyNumberFormat="0" applyFont="0" applyFill="0" applyBorder="0" applyProtection="0">
      <alignment horizontal="center" vertical="center" wrapText="1"/>
    </xf>
    <xf numFmtId="0" fontId="133" fillId="0" borderId="0" applyNumberFormat="0" applyFont="0" applyBorder="0" applyAlignment="0" applyProtection="0"/>
    <xf numFmtId="0" fontId="162" fillId="0" borderId="0"/>
    <xf numFmtId="0" fontId="40" fillId="0" borderId="0" applyNumberFormat="0" applyFill="0" applyBorder="0" applyAlignment="0" applyProtection="0"/>
    <xf numFmtId="0" fontId="47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0" fontId="51" fillId="0" borderId="0"/>
    <xf numFmtId="0" fontId="9" fillId="20" borderId="0" applyNumberFormat="0" applyBorder="0" applyAlignment="0" applyProtection="0"/>
    <xf numFmtId="0" fontId="9" fillId="24" borderId="0" applyNumberFormat="0" applyBorder="0" applyAlignment="0" applyProtection="0"/>
    <xf numFmtId="0" fontId="9" fillId="28" borderId="0" applyNumberFormat="0" applyBorder="0" applyAlignment="0" applyProtection="0"/>
    <xf numFmtId="0" fontId="9" fillId="32" borderId="0" applyNumberFormat="0" applyBorder="0" applyAlignment="0" applyProtection="0"/>
    <xf numFmtId="0" fontId="9" fillId="36" borderId="0" applyNumberFormat="0" applyBorder="0" applyAlignment="0" applyProtection="0"/>
    <xf numFmtId="0" fontId="9" fillId="40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9" fillId="33" borderId="0" applyNumberFormat="0" applyBorder="0" applyAlignment="0" applyProtection="0"/>
    <xf numFmtId="0" fontId="9" fillId="37" borderId="0" applyNumberFormat="0" applyBorder="0" applyAlignment="0" applyProtection="0"/>
    <xf numFmtId="0" fontId="9" fillId="41" borderId="0" applyNumberFormat="0" applyBorder="0" applyAlignment="0" applyProtection="0"/>
    <xf numFmtId="0" fontId="163" fillId="22" borderId="0" applyNumberFormat="0" applyBorder="0" applyAlignment="0" applyProtection="0"/>
    <xf numFmtId="0" fontId="163" fillId="26" borderId="0" applyNumberFormat="0" applyBorder="0" applyAlignment="0" applyProtection="0"/>
    <xf numFmtId="0" fontId="163" fillId="30" borderId="0" applyNumberFormat="0" applyBorder="0" applyAlignment="0" applyProtection="0"/>
    <xf numFmtId="0" fontId="163" fillId="34" borderId="0" applyNumberFormat="0" applyBorder="0" applyAlignment="0" applyProtection="0"/>
    <xf numFmtId="0" fontId="163" fillId="38" borderId="0" applyNumberFormat="0" applyBorder="0" applyAlignment="0" applyProtection="0"/>
    <xf numFmtId="0" fontId="163" fillId="42" borderId="0" applyNumberFormat="0" applyBorder="0" applyAlignment="0" applyProtection="0"/>
    <xf numFmtId="0" fontId="163" fillId="19" borderId="0" applyNumberFormat="0" applyBorder="0" applyAlignment="0" applyProtection="0"/>
    <xf numFmtId="0" fontId="163" fillId="23" borderId="0" applyNumberFormat="0" applyBorder="0" applyAlignment="0" applyProtection="0"/>
    <xf numFmtId="0" fontId="163" fillId="27" borderId="0" applyNumberFormat="0" applyBorder="0" applyAlignment="0" applyProtection="0"/>
    <xf numFmtId="0" fontId="163" fillId="31" borderId="0" applyNumberFormat="0" applyBorder="0" applyAlignment="0" applyProtection="0"/>
    <xf numFmtId="0" fontId="163" fillId="35" borderId="0" applyNumberFormat="0" applyBorder="0" applyAlignment="0" applyProtection="0"/>
    <xf numFmtId="0" fontId="163" fillId="39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64" fillId="15" borderId="54" applyNumberFormat="0" applyAlignment="0" applyProtection="0"/>
    <xf numFmtId="0" fontId="165" fillId="16" borderId="55" applyNumberFormat="0" applyAlignment="0" applyProtection="0"/>
    <xf numFmtId="0" fontId="166" fillId="12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0" fontId="167" fillId="0" borderId="56" applyNumberFormat="0" applyFill="0" applyAlignment="0" applyProtection="0"/>
    <xf numFmtId="0" fontId="44" fillId="17" borderId="57" applyNumberFormat="0" applyAlignment="0" applyProtection="0"/>
    <xf numFmtId="0" fontId="168" fillId="0" borderId="51" applyNumberFormat="0" applyFill="0" applyAlignment="0" applyProtection="0"/>
    <xf numFmtId="0" fontId="169" fillId="0" borderId="52" applyNumberFormat="0" applyFill="0" applyAlignment="0" applyProtection="0"/>
    <xf numFmtId="0" fontId="170" fillId="0" borderId="53" applyNumberFormat="0" applyFill="0" applyAlignment="0" applyProtection="0"/>
    <xf numFmtId="0" fontId="170" fillId="0" borderId="0" applyNumberFormat="0" applyFill="0" applyBorder="0" applyAlignment="0" applyProtection="0"/>
    <xf numFmtId="0" fontId="171" fillId="14" borderId="0" applyNumberFormat="0" applyBorder="0" applyAlignment="0" applyProtection="0"/>
    <xf numFmtId="0" fontId="47" fillId="0" borderId="0"/>
    <xf numFmtId="0" fontId="9" fillId="0" borderId="0"/>
    <xf numFmtId="0" fontId="162" fillId="0" borderId="0"/>
    <xf numFmtId="0" fontId="162" fillId="0" borderId="0"/>
    <xf numFmtId="0" fontId="6" fillId="0" borderId="0"/>
    <xf numFmtId="0" fontId="6" fillId="0" borderId="0"/>
    <xf numFmtId="0" fontId="101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162" fillId="0" borderId="0"/>
    <xf numFmtId="0" fontId="172" fillId="0" borderId="0"/>
    <xf numFmtId="0" fontId="5" fillId="0" borderId="0"/>
    <xf numFmtId="0" fontId="103" fillId="18" borderId="58" applyNumberFormat="0" applyFont="0" applyAlignment="0" applyProtection="0"/>
    <xf numFmtId="0" fontId="173" fillId="16" borderId="54" applyNumberFormat="0" applyAlignment="0" applyProtection="0"/>
    <xf numFmtId="0" fontId="49" fillId="0" borderId="0"/>
    <xf numFmtId="0" fontId="45" fillId="0" borderId="59" applyNumberFormat="0" applyFill="0" applyAlignment="0" applyProtection="0"/>
    <xf numFmtId="0" fontId="17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75" fillId="13" borderId="0" applyNumberFormat="0" applyBorder="0" applyAlignment="0" applyProtection="0"/>
    <xf numFmtId="0" fontId="48" fillId="0" borderId="0"/>
    <xf numFmtId="0" fontId="2" fillId="0" borderId="0"/>
    <xf numFmtId="0" fontId="5" fillId="0" borderId="0"/>
    <xf numFmtId="0" fontId="162" fillId="0" borderId="0"/>
    <xf numFmtId="0" fontId="8" fillId="0" borderId="0"/>
    <xf numFmtId="43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6" fillId="0" borderId="0"/>
    <xf numFmtId="0" fontId="5" fillId="0" borderId="0"/>
    <xf numFmtId="0" fontId="6" fillId="0" borderId="0"/>
    <xf numFmtId="167" fontId="103" fillId="0" borderId="0" applyFont="0" applyFill="0" applyBorder="0" applyAlignment="0" applyProtection="0"/>
    <xf numFmtId="167" fontId="103" fillId="0" borderId="0" applyFont="0" applyFill="0" applyBorder="0" applyAlignment="0" applyProtection="0"/>
    <xf numFmtId="167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47" fillId="0" borderId="0" applyFont="0" applyFill="0" applyBorder="0" applyAlignment="0" applyProtection="0"/>
    <xf numFmtId="0" fontId="47" fillId="0" borderId="0"/>
    <xf numFmtId="44" fontId="5" fillId="0" borderId="0" applyFont="0" applyFill="0" applyBorder="0" applyAlignment="0" applyProtection="0"/>
    <xf numFmtId="0" fontId="2" fillId="0" borderId="0"/>
    <xf numFmtId="167" fontId="103" fillId="0" borderId="0" applyFont="0" applyFill="0" applyBorder="0" applyAlignment="0" applyProtection="0"/>
    <xf numFmtId="167" fontId="103" fillId="0" borderId="0" applyFont="0" applyFill="0" applyBorder="0" applyAlignment="0" applyProtection="0"/>
    <xf numFmtId="167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47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5" fillId="0" borderId="0"/>
    <xf numFmtId="167" fontId="103" fillId="0" borderId="0" applyFont="0" applyFill="0" applyBorder="0" applyAlignment="0" applyProtection="0"/>
    <xf numFmtId="167" fontId="103" fillId="0" borderId="0" applyFont="0" applyFill="0" applyBorder="0" applyAlignment="0" applyProtection="0"/>
    <xf numFmtId="167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47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" fillId="0" borderId="0"/>
    <xf numFmtId="0" fontId="176" fillId="0" borderId="0"/>
    <xf numFmtId="43" fontId="9" fillId="0" borderId="0" applyFont="0" applyFill="0" applyBorder="0" applyAlignment="0" applyProtection="0"/>
    <xf numFmtId="0" fontId="42" fillId="0" borderId="0"/>
    <xf numFmtId="180" fontId="42" fillId="0" borderId="0" applyBorder="0" applyProtection="0"/>
    <xf numFmtId="38" fontId="178" fillId="0" borderId="0" applyBorder="0" applyProtection="0"/>
    <xf numFmtId="0" fontId="53" fillId="0" borderId="0" applyBorder="0" applyProtection="0"/>
    <xf numFmtId="1" fontId="125" fillId="0" borderId="0" applyBorder="0" applyProtection="0"/>
    <xf numFmtId="0" fontId="54" fillId="0" borderId="60" applyProtection="0">
      <alignment vertical="center"/>
    </xf>
    <xf numFmtId="0" fontId="126" fillId="0" borderId="60" applyProtection="0">
      <alignment vertical="center"/>
    </xf>
    <xf numFmtId="0" fontId="54" fillId="0" borderId="60" applyProtection="0">
      <alignment vertical="center"/>
    </xf>
    <xf numFmtId="0" fontId="54" fillId="0" borderId="60" applyProtection="0">
      <alignment vertical="center"/>
    </xf>
    <xf numFmtId="0" fontId="126" fillId="0" borderId="60" applyProtection="0">
      <alignment vertical="center"/>
    </xf>
    <xf numFmtId="0" fontId="54" fillId="0" borderId="60" applyProtection="0">
      <alignment vertical="center"/>
    </xf>
    <xf numFmtId="0" fontId="53" fillId="0" borderId="60" applyProtection="0"/>
    <xf numFmtId="0" fontId="54" fillId="0" borderId="60" applyProtection="0">
      <alignment vertical="center"/>
    </xf>
    <xf numFmtId="0" fontId="126" fillId="0" borderId="60" applyProtection="0">
      <alignment vertical="center"/>
    </xf>
    <xf numFmtId="0" fontId="54" fillId="0" borderId="60" applyProtection="0">
      <alignment vertical="center"/>
    </xf>
    <xf numFmtId="0" fontId="54" fillId="0" borderId="60" applyProtection="0">
      <alignment vertical="center"/>
    </xf>
    <xf numFmtId="0" fontId="126" fillId="0" borderId="60" applyProtection="0">
      <alignment vertical="center"/>
    </xf>
    <xf numFmtId="0" fontId="54" fillId="0" borderId="60" applyProtection="0">
      <alignment vertical="center"/>
    </xf>
    <xf numFmtId="0" fontId="54" fillId="0" borderId="60" applyProtection="0">
      <alignment vertical="center"/>
    </xf>
    <xf numFmtId="0" fontId="126" fillId="0" borderId="60" applyProtection="0">
      <alignment vertical="center"/>
    </xf>
    <xf numFmtId="0" fontId="54" fillId="0" borderId="60" applyProtection="0">
      <alignment vertical="center"/>
    </xf>
    <xf numFmtId="0" fontId="179" fillId="98" borderId="0" applyBorder="0" applyProtection="0"/>
    <xf numFmtId="0" fontId="127" fillId="98" borderId="0" applyBorder="0" applyProtection="0"/>
    <xf numFmtId="0" fontId="42" fillId="99" borderId="0" applyBorder="0" applyProtection="0"/>
    <xf numFmtId="0" fontId="179" fillId="100" borderId="0" applyBorder="0" applyProtection="0"/>
    <xf numFmtId="0" fontId="127" fillId="100" borderId="0" applyBorder="0" applyProtection="0"/>
    <xf numFmtId="0" fontId="42" fillId="101" borderId="0" applyBorder="0" applyProtection="0"/>
    <xf numFmtId="0" fontId="179" fillId="102" borderId="0" applyBorder="0" applyProtection="0"/>
    <xf numFmtId="0" fontId="127" fillId="102" borderId="0" applyBorder="0" applyProtection="0"/>
    <xf numFmtId="0" fontId="42" fillId="103" borderId="0" applyBorder="0" applyProtection="0"/>
    <xf numFmtId="0" fontId="179" fillId="104" borderId="0" applyBorder="0" applyProtection="0"/>
    <xf numFmtId="0" fontId="127" fillId="104" borderId="0" applyBorder="0" applyProtection="0"/>
    <xf numFmtId="0" fontId="42" fillId="105" borderId="0" applyBorder="0" applyProtection="0"/>
    <xf numFmtId="0" fontId="179" fillId="106" borderId="0" applyBorder="0" applyProtection="0"/>
    <xf numFmtId="0" fontId="127" fillId="106" borderId="0" applyBorder="0" applyProtection="0"/>
    <xf numFmtId="0" fontId="42" fillId="107" borderId="0" applyBorder="0" applyProtection="0"/>
    <xf numFmtId="0" fontId="179" fillId="108" borderId="0" applyBorder="0" applyProtection="0"/>
    <xf numFmtId="0" fontId="127" fillId="108" borderId="0" applyBorder="0" applyProtection="0"/>
    <xf numFmtId="0" fontId="42" fillId="109" borderId="0" applyBorder="0" applyProtection="0"/>
    <xf numFmtId="0" fontId="179" fillId="110" borderId="0" applyBorder="0" applyProtection="0"/>
    <xf numFmtId="0" fontId="127" fillId="110" borderId="0" applyBorder="0" applyProtection="0"/>
    <xf numFmtId="0" fontId="42" fillId="111" borderId="0" applyBorder="0" applyProtection="0"/>
    <xf numFmtId="0" fontId="179" fillId="112" borderId="0" applyBorder="0" applyProtection="0"/>
    <xf numFmtId="0" fontId="127" fillId="112" borderId="0" applyBorder="0" applyProtection="0"/>
    <xf numFmtId="0" fontId="42" fillId="113" borderId="0" applyBorder="0" applyProtection="0"/>
    <xf numFmtId="0" fontId="179" fillId="114" borderId="0" applyBorder="0" applyProtection="0"/>
    <xf numFmtId="0" fontId="127" fillId="114" borderId="0" applyBorder="0" applyProtection="0"/>
    <xf numFmtId="0" fontId="42" fillId="115" borderId="0" applyBorder="0" applyProtection="0"/>
    <xf numFmtId="0" fontId="179" fillId="104" borderId="0" applyBorder="0" applyProtection="0"/>
    <xf numFmtId="0" fontId="127" fillId="104" borderId="0" applyBorder="0" applyProtection="0"/>
    <xf numFmtId="0" fontId="42" fillId="116" borderId="0" applyBorder="0" applyProtection="0"/>
    <xf numFmtId="0" fontId="179" fillId="110" borderId="0" applyBorder="0" applyProtection="0"/>
    <xf numFmtId="0" fontId="127" fillId="110" borderId="0" applyBorder="0" applyProtection="0"/>
    <xf numFmtId="0" fontId="42" fillId="117" borderId="0" applyBorder="0" applyProtection="0"/>
    <xf numFmtId="0" fontId="179" fillId="118" borderId="0" applyBorder="0" applyProtection="0"/>
    <xf numFmtId="0" fontId="127" fillId="118" borderId="0" applyBorder="0" applyProtection="0"/>
    <xf numFmtId="0" fontId="42" fillId="119" borderId="0" applyBorder="0" applyProtection="0"/>
    <xf numFmtId="0" fontId="180" fillId="120" borderId="0" applyBorder="0" applyProtection="0"/>
    <xf numFmtId="0" fontId="128" fillId="120" borderId="0" applyBorder="0" applyProtection="0"/>
    <xf numFmtId="0" fontId="181" fillId="121" borderId="0" applyBorder="0" applyProtection="0"/>
    <xf numFmtId="0" fontId="180" fillId="112" borderId="0" applyBorder="0" applyProtection="0"/>
    <xf numFmtId="0" fontId="128" fillId="112" borderId="0" applyBorder="0" applyProtection="0"/>
    <xf numFmtId="0" fontId="181" fillId="122" borderId="0" applyBorder="0" applyProtection="0"/>
    <xf numFmtId="0" fontId="180" fillId="114" borderId="0" applyBorder="0" applyProtection="0"/>
    <xf numFmtId="0" fontId="128" fillId="114" borderId="0" applyBorder="0" applyProtection="0"/>
    <xf numFmtId="0" fontId="181" fillId="123" borderId="0" applyBorder="0" applyProtection="0"/>
    <xf numFmtId="0" fontId="180" fillId="124" borderId="0" applyBorder="0" applyProtection="0"/>
    <xf numFmtId="0" fontId="128" fillId="124" borderId="0" applyBorder="0" applyProtection="0"/>
    <xf numFmtId="0" fontId="181" fillId="125" borderId="0" applyBorder="0" applyProtection="0"/>
    <xf numFmtId="0" fontId="180" fillId="126" borderId="0" applyBorder="0" applyProtection="0"/>
    <xf numFmtId="0" fontId="128" fillId="126" borderId="0" applyBorder="0" applyProtection="0"/>
    <xf numFmtId="0" fontId="181" fillId="127" borderId="0" applyBorder="0" applyProtection="0"/>
    <xf numFmtId="0" fontId="180" fillId="128" borderId="0" applyBorder="0" applyProtection="0"/>
    <xf numFmtId="0" fontId="128" fillId="128" borderId="0" applyBorder="0" applyProtection="0"/>
    <xf numFmtId="0" fontId="181" fillId="129" borderId="0" applyBorder="0" applyProtection="0"/>
    <xf numFmtId="0" fontId="182" fillId="0" borderId="0">
      <alignment vertical="center"/>
    </xf>
    <xf numFmtId="0" fontId="178" fillId="0" borderId="0"/>
    <xf numFmtId="0" fontId="178" fillId="0" borderId="0"/>
    <xf numFmtId="0" fontId="178" fillId="0" borderId="0"/>
    <xf numFmtId="0" fontId="178" fillId="0" borderId="0"/>
    <xf numFmtId="0" fontId="178" fillId="0" borderId="0"/>
    <xf numFmtId="0" fontId="178" fillId="0" borderId="0"/>
    <xf numFmtId="0" fontId="178" fillId="0" borderId="0"/>
    <xf numFmtId="0" fontId="178" fillId="0" borderId="0"/>
    <xf numFmtId="0" fontId="17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 applyBorder="0" applyProtection="0"/>
    <xf numFmtId="0" fontId="5" fillId="0" borderId="0"/>
    <xf numFmtId="0" fontId="5" fillId="0" borderId="0"/>
    <xf numFmtId="0" fontId="178" fillId="0" borderId="0"/>
    <xf numFmtId="0" fontId="5" fillId="0" borderId="0"/>
    <xf numFmtId="0" fontId="178" fillId="0" borderId="0"/>
    <xf numFmtId="0" fontId="129" fillId="0" borderId="0" applyBorder="0" applyProtection="0"/>
    <xf numFmtId="0" fontId="180" fillId="130" borderId="0" applyBorder="0" applyProtection="0"/>
    <xf numFmtId="0" fontId="128" fillId="130" borderId="0" applyBorder="0" applyProtection="0"/>
    <xf numFmtId="0" fontId="181" fillId="131" borderId="0" applyBorder="0" applyProtection="0"/>
    <xf numFmtId="0" fontId="180" fillId="132" borderId="0" applyBorder="0" applyProtection="0"/>
    <xf numFmtId="0" fontId="128" fillId="132" borderId="0" applyBorder="0" applyProtection="0"/>
    <xf numFmtId="0" fontId="181" fillId="133" borderId="0" applyBorder="0" applyProtection="0"/>
    <xf numFmtId="0" fontId="180" fillId="134" borderId="0" applyBorder="0" applyProtection="0"/>
    <xf numFmtId="0" fontId="128" fillId="134" borderId="0" applyBorder="0" applyProtection="0"/>
    <xf numFmtId="0" fontId="181" fillId="135" borderId="0" applyBorder="0" applyProtection="0"/>
    <xf numFmtId="0" fontId="180" fillId="124" borderId="0" applyBorder="0" applyProtection="0"/>
    <xf numFmtId="0" fontId="128" fillId="124" borderId="0" applyBorder="0" applyProtection="0"/>
    <xf numFmtId="0" fontId="181" fillId="136" borderId="0" applyBorder="0" applyProtection="0"/>
    <xf numFmtId="0" fontId="180" fillId="126" borderId="0" applyBorder="0" applyProtection="0"/>
    <xf numFmtId="0" fontId="128" fillId="126" borderId="0" applyBorder="0" applyProtection="0"/>
    <xf numFmtId="0" fontId="181" fillId="137" borderId="0" applyBorder="0" applyProtection="0"/>
    <xf numFmtId="0" fontId="180" fillId="138" borderId="0" applyBorder="0" applyProtection="0"/>
    <xf numFmtId="0" fontId="128" fillId="138" borderId="0" applyBorder="0" applyProtection="0"/>
    <xf numFmtId="0" fontId="181" fillId="139" borderId="0" applyBorder="0" applyProtection="0"/>
    <xf numFmtId="0" fontId="178" fillId="0" borderId="0" applyBorder="0" applyProtection="0"/>
    <xf numFmtId="0" fontId="59" fillId="0" borderId="0">
      <alignment horizontal="center"/>
      <protection locked="0"/>
    </xf>
    <xf numFmtId="0" fontId="130" fillId="0" borderId="0" applyBorder="0">
      <alignment horizontal="center"/>
      <protection locked="0"/>
    </xf>
    <xf numFmtId="0" fontId="183" fillId="0" borderId="62">
      <alignment horizontal="left" vertical="center"/>
    </xf>
    <xf numFmtId="0" fontId="183" fillId="0" borderId="62">
      <alignment horizontal="left" vertical="center"/>
    </xf>
    <xf numFmtId="0" fontId="184" fillId="0" borderId="62">
      <alignment horizontal="left" vertical="center"/>
    </xf>
    <xf numFmtId="0" fontId="184" fillId="0" borderId="62">
      <alignment horizontal="left" vertical="center"/>
    </xf>
    <xf numFmtId="0" fontId="185" fillId="100" borderId="0" applyBorder="0" applyProtection="0"/>
    <xf numFmtId="0" fontId="131" fillId="100" borderId="0" applyBorder="0" applyProtection="0"/>
    <xf numFmtId="0" fontId="186" fillId="140" borderId="0" applyBorder="0" applyProtection="0"/>
    <xf numFmtId="0" fontId="187" fillId="141" borderId="0" applyBorder="0"/>
    <xf numFmtId="0" fontId="20" fillId="141" borderId="0" applyBorder="0" applyProtection="0"/>
    <xf numFmtId="3" fontId="54" fillId="0" borderId="63">
      <alignment horizontal="left" vertical="center"/>
    </xf>
    <xf numFmtId="3" fontId="126" fillId="0" borderId="4" applyProtection="0">
      <alignment horizontal="left" vertical="center"/>
    </xf>
    <xf numFmtId="177" fontId="5" fillId="0" borderId="0" applyBorder="0"/>
    <xf numFmtId="241" fontId="24" fillId="0" borderId="0" applyBorder="0" applyProtection="0"/>
    <xf numFmtId="0" fontId="188" fillId="0" borderId="0" applyBorder="0"/>
    <xf numFmtId="0" fontId="24" fillId="0" borderId="0" applyBorder="0" applyProtection="0"/>
    <xf numFmtId="0" fontId="5" fillId="0" borderId="0" applyBorder="0"/>
    <xf numFmtId="0" fontId="24" fillId="0" borderId="0" applyBorder="0" applyProtection="0"/>
    <xf numFmtId="0" fontId="5" fillId="0" borderId="0" applyBorder="0"/>
    <xf numFmtId="0" fontId="24" fillId="0" borderId="0" applyBorder="0" applyProtection="0"/>
    <xf numFmtId="0" fontId="5" fillId="0" borderId="0" applyBorder="0"/>
    <xf numFmtId="0" fontId="24" fillId="0" borderId="0" applyBorder="0" applyProtection="0"/>
    <xf numFmtId="0" fontId="188" fillId="0" borderId="0" applyBorder="0"/>
    <xf numFmtId="0" fontId="24" fillId="0" borderId="0" applyBorder="0" applyProtection="0"/>
    <xf numFmtId="0" fontId="5" fillId="0" borderId="0" applyBorder="0"/>
    <xf numFmtId="0" fontId="24" fillId="0" borderId="0" applyBorder="0" applyProtection="0"/>
    <xf numFmtId="0" fontId="188" fillId="0" borderId="0" applyBorder="0"/>
    <xf numFmtId="0" fontId="24" fillId="0" borderId="0" applyBorder="0" applyProtection="0"/>
    <xf numFmtId="0" fontId="189" fillId="142" borderId="81" applyProtection="0"/>
    <xf numFmtId="0" fontId="132" fillId="142" borderId="81" applyProtection="0"/>
    <xf numFmtId="0" fontId="190" fillId="143" borderId="93" applyProtection="0"/>
    <xf numFmtId="0" fontId="42" fillId="0" borderId="0" applyBorder="0">
      <protection locked="0"/>
    </xf>
    <xf numFmtId="178" fontId="42" fillId="0" borderId="0" applyBorder="0">
      <protection locked="0"/>
    </xf>
    <xf numFmtId="0" fontId="191" fillId="144" borderId="82" applyProtection="0"/>
    <xf numFmtId="0" fontId="134" fillId="144" borderId="82" applyProtection="0"/>
    <xf numFmtId="0" fontId="192" fillId="145" borderId="57" applyProtection="0"/>
    <xf numFmtId="183" fontId="178" fillId="0" borderId="0" applyBorder="0" applyProtection="0"/>
    <xf numFmtId="184" fontId="178" fillId="0" borderId="0" applyBorder="0" applyProtection="0"/>
    <xf numFmtId="185" fontId="178" fillId="0" borderId="0" applyBorder="0" applyProtection="0"/>
    <xf numFmtId="40" fontId="178" fillId="0" borderId="0" applyBorder="0" applyProtection="0"/>
    <xf numFmtId="38" fontId="178" fillId="0" borderId="0" applyBorder="0" applyProtection="0"/>
    <xf numFmtId="180" fontId="42" fillId="0" borderId="0" applyBorder="0" applyProtection="0"/>
    <xf numFmtId="180" fontId="42" fillId="0" borderId="0" applyBorder="0" applyProtection="0"/>
    <xf numFmtId="180" fontId="42" fillId="0" borderId="0" applyBorder="0" applyProtection="0"/>
    <xf numFmtId="180" fontId="42" fillId="0" borderId="0" applyBorder="0" applyProtection="0"/>
    <xf numFmtId="197" fontId="42" fillId="0" borderId="0" applyBorder="0" applyProtection="0"/>
    <xf numFmtId="197" fontId="42" fillId="0" borderId="0" applyBorder="0" applyProtection="0"/>
    <xf numFmtId="197" fontId="42" fillId="0" borderId="0" applyBorder="0" applyProtection="0"/>
    <xf numFmtId="197" fontId="42" fillId="0" borderId="0" applyBorder="0" applyProtection="0"/>
    <xf numFmtId="197" fontId="42" fillId="0" borderId="0" applyBorder="0" applyProtection="0"/>
    <xf numFmtId="197" fontId="42" fillId="0" borderId="0" applyBorder="0" applyProtection="0"/>
    <xf numFmtId="197" fontId="42" fillId="0" borderId="0" applyBorder="0" applyProtection="0"/>
    <xf numFmtId="197" fontId="42" fillId="0" borderId="0" applyBorder="0" applyProtection="0"/>
    <xf numFmtId="197" fontId="42" fillId="0" borderId="0" applyBorder="0" applyProtection="0"/>
    <xf numFmtId="197" fontId="42" fillId="0" borderId="0" applyBorder="0" applyProtection="0"/>
    <xf numFmtId="197" fontId="42" fillId="0" borderId="0" applyBorder="0" applyProtection="0"/>
    <xf numFmtId="197" fontId="42" fillId="0" borderId="0" applyBorder="0" applyProtection="0"/>
    <xf numFmtId="197" fontId="42" fillId="0" borderId="0" applyBorder="0" applyProtection="0"/>
    <xf numFmtId="197" fontId="42" fillId="0" borderId="0" applyBorder="0" applyProtection="0"/>
    <xf numFmtId="180" fontId="42" fillId="0" borderId="0" applyBorder="0" applyProtection="0"/>
    <xf numFmtId="180" fontId="42" fillId="0" borderId="0" applyBorder="0" applyProtection="0"/>
    <xf numFmtId="0" fontId="42" fillId="0" borderId="0" applyBorder="0" applyProtection="0"/>
    <xf numFmtId="0" fontId="42" fillId="0" borderId="0" applyBorder="0" applyProtection="0"/>
    <xf numFmtId="38" fontId="42" fillId="0" borderId="0" applyBorder="0" applyProtection="0"/>
    <xf numFmtId="186" fontId="178" fillId="0" borderId="0" applyBorder="0" applyProtection="0"/>
    <xf numFmtId="187" fontId="178" fillId="0" borderId="0" applyBorder="0" applyProtection="0"/>
    <xf numFmtId="3" fontId="42" fillId="0" borderId="0" applyBorder="0" applyProtection="0"/>
    <xf numFmtId="0" fontId="193" fillId="0" borderId="0"/>
    <xf numFmtId="0" fontId="135" fillId="0" borderId="0" applyBorder="0" applyProtection="0"/>
    <xf numFmtId="188" fontId="178" fillId="0" borderId="0" applyBorder="0" applyProtection="0"/>
    <xf numFmtId="189" fontId="178" fillId="0" borderId="0" applyBorder="0" applyProtection="0"/>
    <xf numFmtId="190" fontId="178" fillId="0" borderId="0" applyBorder="0" applyProtection="0"/>
    <xf numFmtId="191" fontId="178" fillId="0" borderId="0" applyBorder="0" applyProtection="0"/>
    <xf numFmtId="192" fontId="178" fillId="0" borderId="0" applyBorder="0" applyProtection="0"/>
    <xf numFmtId="243" fontId="42" fillId="0" borderId="0" applyBorder="0" applyProtection="0"/>
    <xf numFmtId="243" fontId="42" fillId="0" borderId="0" applyBorder="0" applyProtection="0"/>
    <xf numFmtId="243" fontId="42" fillId="0" borderId="0" applyBorder="0" applyProtection="0"/>
    <xf numFmtId="243" fontId="42" fillId="0" borderId="0" applyBorder="0" applyProtection="0"/>
    <xf numFmtId="243" fontId="42" fillId="0" borderId="0" applyBorder="0" applyProtection="0"/>
    <xf numFmtId="243" fontId="42" fillId="0" borderId="0" applyBorder="0" applyProtection="0"/>
    <xf numFmtId="243" fontId="42" fillId="0" borderId="0" applyBorder="0" applyProtection="0"/>
    <xf numFmtId="243" fontId="42" fillId="0" borderId="0" applyBorder="0" applyProtection="0"/>
    <xf numFmtId="244" fontId="42" fillId="0" borderId="0" applyBorder="0" applyProtection="0"/>
    <xf numFmtId="0" fontId="42" fillId="0" borderId="0" applyBorder="0" applyProtection="0"/>
    <xf numFmtId="0" fontId="42" fillId="0" borderId="0" applyBorder="0" applyProtection="0"/>
    <xf numFmtId="245" fontId="42" fillId="0" borderId="0" applyBorder="0" applyProtection="0"/>
    <xf numFmtId="193" fontId="178" fillId="0" borderId="0" applyBorder="0" applyProtection="0"/>
    <xf numFmtId="194" fontId="178" fillId="0" borderId="0" applyBorder="0" applyProtection="0"/>
    <xf numFmtId="227" fontId="188" fillId="0" borderId="0" applyBorder="0"/>
    <xf numFmtId="227" fontId="24" fillId="0" borderId="0" applyBorder="0" applyProtection="0"/>
    <xf numFmtId="0" fontId="194" fillId="0" borderId="0">
      <alignment horizontal="left" vertical="top"/>
    </xf>
    <xf numFmtId="0" fontId="194" fillId="0" borderId="0">
      <alignment horizontal="left" vertical="top"/>
    </xf>
    <xf numFmtId="0" fontId="194" fillId="0" borderId="0">
      <alignment horizontal="left" vertical="top" indent="6"/>
    </xf>
    <xf numFmtId="196" fontId="5" fillId="0" borderId="0" applyBorder="0" applyProtection="0">
      <alignment vertical="top"/>
    </xf>
    <xf numFmtId="196" fontId="5" fillId="0" borderId="0" applyBorder="0" applyProtection="0">
      <alignment vertical="top"/>
    </xf>
    <xf numFmtId="196" fontId="5" fillId="0" borderId="0" applyBorder="0" applyProtection="0">
      <alignment vertical="top"/>
    </xf>
    <xf numFmtId="196" fontId="5" fillId="0" borderId="0" applyBorder="0" applyProtection="0">
      <alignment vertical="top"/>
    </xf>
    <xf numFmtId="196" fontId="5" fillId="0" borderId="0" applyBorder="0" applyProtection="0">
      <alignment vertical="top"/>
    </xf>
    <xf numFmtId="196" fontId="5" fillId="0" borderId="0" applyBorder="0" applyProtection="0">
      <alignment vertical="top"/>
    </xf>
    <xf numFmtId="196" fontId="5" fillId="0" borderId="0" applyBorder="0" applyProtection="0">
      <alignment vertical="top"/>
    </xf>
    <xf numFmtId="242" fontId="42" fillId="0" borderId="0" applyBorder="0" applyProtection="0"/>
    <xf numFmtId="180" fontId="42" fillId="0" borderId="0" applyBorder="0" applyProtection="0"/>
    <xf numFmtId="246" fontId="42" fillId="0" borderId="0" applyBorder="0" applyProtection="0"/>
    <xf numFmtId="180" fontId="42" fillId="0" borderId="0" applyBorder="0" applyProtection="0"/>
    <xf numFmtId="196" fontId="5" fillId="0" borderId="0" applyBorder="0" applyProtection="0">
      <alignment vertical="top"/>
    </xf>
    <xf numFmtId="197" fontId="42" fillId="0" borderId="0" applyBorder="0" applyProtection="0"/>
    <xf numFmtId="246" fontId="42" fillId="0" borderId="0" applyBorder="0" applyProtection="0"/>
    <xf numFmtId="197" fontId="42" fillId="0" borderId="0" applyBorder="0" applyProtection="0"/>
    <xf numFmtId="196" fontId="5" fillId="0" borderId="0" applyBorder="0" applyProtection="0">
      <alignment vertical="top"/>
    </xf>
    <xf numFmtId="197" fontId="42" fillId="0" borderId="0" applyBorder="0" applyProtection="0"/>
    <xf numFmtId="197" fontId="42" fillId="0" borderId="0" applyBorder="0" applyProtection="0"/>
    <xf numFmtId="196" fontId="5" fillId="0" borderId="0" applyBorder="0" applyProtection="0">
      <alignment vertical="top"/>
    </xf>
    <xf numFmtId="180" fontId="42" fillId="0" borderId="0" applyBorder="0" applyProtection="0"/>
    <xf numFmtId="180" fontId="42" fillId="0" borderId="0" applyBorder="0" applyProtection="0"/>
    <xf numFmtId="196" fontId="5" fillId="0" borderId="0" applyBorder="0" applyProtection="0">
      <alignment vertical="top"/>
    </xf>
    <xf numFmtId="180" fontId="42" fillId="0" borderId="0" applyBorder="0" applyProtection="0"/>
    <xf numFmtId="196" fontId="5" fillId="0" borderId="0" applyBorder="0" applyProtection="0">
      <alignment vertical="top"/>
    </xf>
    <xf numFmtId="196" fontId="5" fillId="0" borderId="0" applyBorder="0" applyProtection="0">
      <alignment vertical="top"/>
    </xf>
    <xf numFmtId="196" fontId="5" fillId="0" borderId="0" applyBorder="0" applyProtection="0">
      <alignment vertical="top"/>
    </xf>
    <xf numFmtId="196" fontId="5" fillId="0" borderId="0" applyBorder="0" applyProtection="0">
      <alignment vertical="top"/>
    </xf>
    <xf numFmtId="197" fontId="42" fillId="0" borderId="0" applyBorder="0" applyProtection="0"/>
    <xf numFmtId="197" fontId="42" fillId="0" borderId="0" applyBorder="0" applyProtection="0"/>
    <xf numFmtId="180" fontId="42" fillId="0" borderId="0" applyBorder="0" applyProtection="0"/>
    <xf numFmtId="180" fontId="42" fillId="0" borderId="0" applyBorder="0" applyProtection="0"/>
    <xf numFmtId="180" fontId="42" fillId="0" borderId="0" applyBorder="0" applyProtection="0"/>
    <xf numFmtId="246" fontId="42" fillId="0" borderId="0" applyBorder="0" applyProtection="0"/>
    <xf numFmtId="180" fontId="42" fillId="0" borderId="0" applyBorder="0" applyProtection="0"/>
    <xf numFmtId="197" fontId="42" fillId="0" borderId="0" applyBorder="0" applyProtection="0"/>
    <xf numFmtId="180" fontId="42" fillId="0" borderId="0" applyBorder="0" applyProtection="0"/>
    <xf numFmtId="180" fontId="42" fillId="0" borderId="0" applyBorder="0" applyProtection="0"/>
    <xf numFmtId="180" fontId="42" fillId="0" borderId="0" applyBorder="0" applyProtection="0"/>
    <xf numFmtId="180" fontId="42" fillId="0" borderId="0" applyBorder="0" applyProtection="0"/>
    <xf numFmtId="0" fontId="42" fillId="0" borderId="0" applyBorder="0" applyProtection="0"/>
    <xf numFmtId="180" fontId="42" fillId="0" borderId="0" applyBorder="0" applyProtection="0"/>
    <xf numFmtId="180" fontId="42" fillId="0" borderId="0" applyBorder="0" applyProtection="0"/>
    <xf numFmtId="180" fontId="42" fillId="0" borderId="0" applyBorder="0" applyProtection="0"/>
    <xf numFmtId="180" fontId="42" fillId="0" borderId="0" applyBorder="0" applyProtection="0"/>
    <xf numFmtId="180" fontId="42" fillId="0" borderId="0" applyBorder="0" applyProtection="0"/>
    <xf numFmtId="246" fontId="42" fillId="0" borderId="0" applyBorder="0" applyProtection="0"/>
    <xf numFmtId="247" fontId="42" fillId="0" borderId="0" applyBorder="0" applyProtection="0"/>
    <xf numFmtId="248" fontId="42" fillId="0" borderId="0" applyBorder="0" applyProtection="0"/>
    <xf numFmtId="0" fontId="195" fillId="0" borderId="0" applyBorder="0"/>
    <xf numFmtId="0" fontId="136" fillId="0" borderId="0" applyBorder="0" applyProtection="0"/>
    <xf numFmtId="0" fontId="195" fillId="0" borderId="0" applyBorder="0"/>
    <xf numFmtId="0" fontId="136" fillId="0" borderId="0" applyBorder="0" applyProtection="0"/>
    <xf numFmtId="0" fontId="195" fillId="0" borderId="0" applyBorder="0"/>
    <xf numFmtId="0" fontId="136" fillId="0" borderId="0" applyBorder="0" applyProtection="0"/>
    <xf numFmtId="0" fontId="5" fillId="0" borderId="0" applyBorder="0"/>
    <xf numFmtId="0" fontId="24" fillId="0" borderId="0" applyBorder="0" applyProtection="0"/>
    <xf numFmtId="0" fontId="195" fillId="0" borderId="0" applyBorder="0"/>
    <xf numFmtId="0" fontId="136" fillId="0" borderId="0" applyBorder="0" applyProtection="0"/>
    <xf numFmtId="0" fontId="196" fillId="0" borderId="0"/>
    <xf numFmtId="0" fontId="137" fillId="0" borderId="0" applyBorder="0" applyProtection="0"/>
    <xf numFmtId="4" fontId="73" fillId="0" borderId="0">
      <alignment horizontal="right" vertical="center"/>
    </xf>
    <xf numFmtId="249" fontId="42" fillId="0" borderId="0" applyBorder="0" applyProtection="0"/>
    <xf numFmtId="0" fontId="197" fillId="0" borderId="0" applyBorder="0" applyProtection="0"/>
    <xf numFmtId="0" fontId="138" fillId="0" borderId="0" applyBorder="0" applyProtection="0"/>
    <xf numFmtId="0" fontId="198" fillId="0" borderId="0" applyBorder="0" applyProtection="0"/>
    <xf numFmtId="4" fontId="199" fillId="0" borderId="0" applyBorder="0" applyProtection="0">
      <alignment horizontal="right"/>
    </xf>
    <xf numFmtId="199" fontId="200" fillId="0" borderId="0">
      <alignment horizontal="center" vertical="center"/>
    </xf>
    <xf numFmtId="0" fontId="139" fillId="102" borderId="0" applyBorder="0" applyProtection="0"/>
    <xf numFmtId="0" fontId="201" fillId="146" borderId="0" applyBorder="0" applyProtection="0"/>
    <xf numFmtId="0" fontId="202" fillId="102" borderId="0" applyBorder="0" applyProtection="0"/>
    <xf numFmtId="0" fontId="203" fillId="142" borderId="0" applyBorder="0" applyProtection="0"/>
    <xf numFmtId="250" fontId="140" fillId="142" borderId="0" applyBorder="0" applyProtection="0"/>
    <xf numFmtId="0" fontId="204" fillId="0" borderId="67" applyProtection="0"/>
    <xf numFmtId="0" fontId="22" fillId="0" borderId="67" applyProtection="0"/>
    <xf numFmtId="0" fontId="204" fillId="0" borderId="3">
      <alignment horizontal="left" vertical="center"/>
    </xf>
    <xf numFmtId="0" fontId="22" fillId="0" borderId="3" applyProtection="0">
      <alignment horizontal="left" vertical="center"/>
    </xf>
    <xf numFmtId="0" fontId="205" fillId="0" borderId="0" applyBorder="0" applyProtection="0">
      <alignment vertical="center"/>
    </xf>
    <xf numFmtId="0" fontId="206" fillId="0" borderId="0" applyBorder="0" applyProtection="0">
      <alignment vertical="center"/>
    </xf>
    <xf numFmtId="0" fontId="141" fillId="0" borderId="94" applyProtection="0"/>
    <xf numFmtId="0" fontId="207" fillId="0" borderId="51" applyProtection="0"/>
    <xf numFmtId="0" fontId="208" fillId="0" borderId="94" applyProtection="0"/>
    <xf numFmtId="0" fontId="142" fillId="0" borderId="95" applyProtection="0"/>
    <xf numFmtId="0" fontId="209" fillId="0" borderId="96" applyProtection="0"/>
    <xf numFmtId="0" fontId="210" fillId="0" borderId="95" applyProtection="0"/>
    <xf numFmtId="0" fontId="211" fillId="0" borderId="97" applyProtection="0"/>
    <xf numFmtId="0" fontId="143" fillId="0" borderId="97" applyProtection="0"/>
    <xf numFmtId="0" fontId="212" fillId="0" borderId="98" applyProtection="0"/>
    <xf numFmtId="0" fontId="211" fillId="0" borderId="0" applyBorder="0" applyProtection="0"/>
    <xf numFmtId="0" fontId="143" fillId="0" borderId="0" applyBorder="0" applyProtection="0"/>
    <xf numFmtId="0" fontId="212" fillId="0" borderId="0" applyBorder="0" applyProtection="0"/>
    <xf numFmtId="0" fontId="144" fillId="0" borderId="71" applyProtection="0">
      <alignment horizontal="center"/>
    </xf>
    <xf numFmtId="0" fontId="144" fillId="0" borderId="0" applyBorder="0" applyProtection="0">
      <alignment horizontal="center"/>
    </xf>
    <xf numFmtId="200" fontId="178" fillId="0" borderId="0" applyBorder="0" applyProtection="0"/>
    <xf numFmtId="0" fontId="145" fillId="0" borderId="0" applyBorder="0" applyProtection="0"/>
    <xf numFmtId="0" fontId="145" fillId="0" borderId="0" applyBorder="0" applyProtection="0"/>
    <xf numFmtId="0" fontId="183" fillId="0" borderId="0" applyBorder="0" applyProtection="0"/>
    <xf numFmtId="0" fontId="25" fillId="0" borderId="0" applyBorder="0" applyProtection="0"/>
    <xf numFmtId="0" fontId="213" fillId="0" borderId="0" applyBorder="0" applyProtection="0"/>
    <xf numFmtId="3" fontId="73" fillId="0" borderId="0">
      <alignment horizontal="right" vertical="center"/>
    </xf>
    <xf numFmtId="0" fontId="214" fillId="108" borderId="81" applyProtection="0"/>
    <xf numFmtId="0" fontId="146" fillId="108" borderId="81" applyProtection="0"/>
    <xf numFmtId="0" fontId="215" fillId="108" borderId="93" applyProtection="0"/>
    <xf numFmtId="0" fontId="203" fillId="147" borderId="0" applyBorder="0" applyProtection="0"/>
    <xf numFmtId="10" fontId="140" fillId="147" borderId="0" applyBorder="0" applyProtection="0"/>
    <xf numFmtId="0" fontId="42" fillId="0" borderId="0" applyBorder="0" applyProtection="0">
      <alignment horizontal="left" vertical="center"/>
    </xf>
    <xf numFmtId="0" fontId="42" fillId="0" borderId="0" applyBorder="0" applyProtection="0">
      <alignment horizontal="left" vertical="center"/>
    </xf>
    <xf numFmtId="0" fontId="216" fillId="0" borderId="0" applyBorder="0"/>
    <xf numFmtId="0" fontId="147" fillId="0" borderId="0" applyBorder="0" applyProtection="0"/>
    <xf numFmtId="0" fontId="216" fillId="0" borderId="0" applyBorder="0"/>
    <xf numFmtId="0" fontId="147" fillId="0" borderId="0" applyBorder="0" applyProtection="0"/>
    <xf numFmtId="0" fontId="216" fillId="0" borderId="0" applyBorder="0"/>
    <xf numFmtId="0" fontId="147" fillId="0" borderId="0" applyBorder="0" applyProtection="0"/>
    <xf numFmtId="0" fontId="5" fillId="0" borderId="0" applyBorder="0"/>
    <xf numFmtId="0" fontId="24" fillId="0" borderId="0" applyBorder="0" applyProtection="0"/>
    <xf numFmtId="0" fontId="216" fillId="0" borderId="0" applyBorder="0"/>
    <xf numFmtId="0" fontId="147" fillId="0" borderId="0" applyBorder="0" applyProtection="0"/>
    <xf numFmtId="0" fontId="217" fillId="0" borderId="89" applyProtection="0"/>
    <xf numFmtId="0" fontId="148" fillId="0" borderId="89" applyProtection="0"/>
    <xf numFmtId="0" fontId="218" fillId="0" borderId="99" applyProtection="0"/>
    <xf numFmtId="49" fontId="73" fillId="0" borderId="0">
      <alignment horizontal="left" vertical="center"/>
    </xf>
    <xf numFmtId="0" fontId="178" fillId="0" borderId="0" applyBorder="0" applyProtection="0">
      <alignment horizontal="center" vertical="center"/>
    </xf>
    <xf numFmtId="201" fontId="42" fillId="0" borderId="0" applyBorder="0" applyProtection="0"/>
    <xf numFmtId="251" fontId="42" fillId="0" borderId="0" applyBorder="0" applyProtection="0"/>
    <xf numFmtId="201" fontId="42" fillId="0" borderId="0" applyProtection="0"/>
    <xf numFmtId="204" fontId="42" fillId="0" borderId="0" applyBorder="0" applyProtection="0"/>
    <xf numFmtId="204" fontId="42" fillId="0" borderId="0" applyBorder="0" applyProtection="0"/>
    <xf numFmtId="205" fontId="42" fillId="0" borderId="0" applyProtection="0"/>
    <xf numFmtId="210" fontId="178" fillId="0" borderId="0" applyBorder="0" applyProtection="0"/>
    <xf numFmtId="211" fontId="178" fillId="0" borderId="0" applyBorder="0" applyProtection="0"/>
    <xf numFmtId="203" fontId="42" fillId="0" borderId="0" applyBorder="0" applyProtection="0"/>
    <xf numFmtId="252" fontId="42" fillId="0" borderId="0" applyBorder="0" applyProtection="0"/>
    <xf numFmtId="203" fontId="42" fillId="0" borderId="0" applyProtection="0"/>
    <xf numFmtId="206" fontId="42" fillId="0" borderId="0" applyBorder="0" applyProtection="0"/>
    <xf numFmtId="253" fontId="42" fillId="0" borderId="0" applyBorder="0" applyProtection="0"/>
    <xf numFmtId="206" fontId="42" fillId="0" borderId="0" applyProtection="0"/>
    <xf numFmtId="0" fontId="73" fillId="0" borderId="0">
      <alignment horizontal="center" vertical="center"/>
    </xf>
    <xf numFmtId="49" fontId="93" fillId="144" borderId="0">
      <alignment horizontal="center" vertical="center"/>
    </xf>
    <xf numFmtId="0" fontId="149" fillId="148" borderId="0" applyBorder="0" applyProtection="0"/>
    <xf numFmtId="0" fontId="219" fillId="149" borderId="0" applyBorder="0" applyProtection="0"/>
    <xf numFmtId="0" fontId="220" fillId="148" borderId="0" applyBorder="0" applyProtection="0"/>
    <xf numFmtId="0" fontId="182" fillId="0" borderId="0"/>
    <xf numFmtId="0" fontId="182" fillId="0" borderId="0"/>
    <xf numFmtId="0" fontId="42" fillId="0" borderId="0" applyBorder="0" applyProtection="0"/>
    <xf numFmtId="254" fontId="97" fillId="0" borderId="0"/>
    <xf numFmtId="255" fontId="221" fillId="0" borderId="0" applyBorder="0" applyProtection="0"/>
    <xf numFmtId="0" fontId="183" fillId="0" borderId="0"/>
    <xf numFmtId="0" fontId="178" fillId="0" borderId="0"/>
    <xf numFmtId="0" fontId="178" fillId="0" borderId="0"/>
    <xf numFmtId="0" fontId="25" fillId="0" borderId="0" applyBorder="0" applyProtection="0"/>
    <xf numFmtId="0" fontId="222" fillId="0" borderId="0"/>
    <xf numFmtId="0" fontId="222" fillId="0" borderId="0"/>
    <xf numFmtId="0" fontId="42" fillId="0" borderId="0"/>
    <xf numFmtId="0" fontId="178" fillId="0" borderId="0"/>
    <xf numFmtId="0" fontId="183" fillId="0" borderId="0"/>
    <xf numFmtId="0" fontId="25" fillId="0" borderId="0" applyBorder="0" applyProtection="0"/>
    <xf numFmtId="0" fontId="42" fillId="0" borderId="0" applyBorder="0" applyProtection="0"/>
    <xf numFmtId="0" fontId="42" fillId="0" borderId="0"/>
    <xf numFmtId="0" fontId="42" fillId="0" borderId="0"/>
    <xf numFmtId="0" fontId="42" fillId="0" borderId="0"/>
    <xf numFmtId="0" fontId="42" fillId="0" borderId="0" applyBorder="0" applyProtection="0"/>
    <xf numFmtId="0" fontId="42" fillId="0" borderId="0"/>
    <xf numFmtId="0" fontId="42" fillId="0" borderId="0" applyBorder="0" applyProtection="0"/>
    <xf numFmtId="0" fontId="42" fillId="0" borderId="0" applyBorder="0" applyProtection="0"/>
    <xf numFmtId="0" fontId="42" fillId="0" borderId="0" applyBorder="0" applyProtection="0"/>
    <xf numFmtId="0" fontId="42" fillId="0" borderId="0" applyBorder="0" applyProtection="0"/>
    <xf numFmtId="0" fontId="42" fillId="0" borderId="0"/>
    <xf numFmtId="0" fontId="42" fillId="0" borderId="0" applyBorder="0" applyProtection="0"/>
    <xf numFmtId="0" fontId="42" fillId="0" borderId="0"/>
    <xf numFmtId="0" fontId="42" fillId="0" borderId="0" applyBorder="0" applyProtection="0"/>
    <xf numFmtId="0" fontId="222" fillId="0" borderId="0"/>
    <xf numFmtId="0" fontId="42" fillId="0" borderId="0"/>
    <xf numFmtId="0" fontId="42" fillId="0" borderId="0" applyBorder="0" applyProtection="0"/>
    <xf numFmtId="0" fontId="188" fillId="0" borderId="0"/>
    <xf numFmtId="0" fontId="42" fillId="0" borderId="0"/>
    <xf numFmtId="0" fontId="42" fillId="0" borderId="0" applyBorder="0" applyProtection="0"/>
    <xf numFmtId="0" fontId="24" fillId="0" borderId="0" applyBorder="0" applyProtection="0"/>
    <xf numFmtId="0" fontId="183" fillId="0" borderId="0"/>
    <xf numFmtId="0" fontId="25" fillId="0" borderId="0" applyBorder="0" applyProtection="0"/>
    <xf numFmtId="0" fontId="42" fillId="0" borderId="0"/>
    <xf numFmtId="0" fontId="25" fillId="0" borderId="0" applyBorder="0" applyProtection="0"/>
    <xf numFmtId="0" fontId="42" fillId="0" borderId="0"/>
    <xf numFmtId="0" fontId="42" fillId="0" borderId="0"/>
    <xf numFmtId="0" fontId="25" fillId="0" borderId="0" applyBorder="0" applyProtection="0"/>
    <xf numFmtId="0" fontId="222" fillId="0" borderId="0"/>
    <xf numFmtId="0" fontId="24" fillId="0" borderId="0" applyBorder="0" applyProtection="0"/>
    <xf numFmtId="0" fontId="24" fillId="0" borderId="0"/>
    <xf numFmtId="0" fontId="24" fillId="0" borderId="0"/>
    <xf numFmtId="0" fontId="24" fillId="0" borderId="0" applyBorder="0" applyProtection="0"/>
    <xf numFmtId="0" fontId="42" fillId="0" borderId="0"/>
    <xf numFmtId="0" fontId="42" fillId="0" borderId="0" applyBorder="0" applyProtection="0"/>
    <xf numFmtId="0" fontId="151" fillId="0" borderId="0" applyBorder="0" applyProtection="0"/>
    <xf numFmtId="0" fontId="42" fillId="0" borderId="0" applyBorder="0" applyProtection="0"/>
    <xf numFmtId="0" fontId="178" fillId="0" borderId="0">
      <alignment vertical="top"/>
    </xf>
    <xf numFmtId="0" fontId="25" fillId="0" borderId="0" applyBorder="0" applyProtection="0"/>
    <xf numFmtId="0" fontId="42" fillId="0" borderId="0"/>
    <xf numFmtId="0" fontId="42" fillId="0" borderId="0"/>
    <xf numFmtId="0" fontId="42" fillId="0" borderId="0"/>
    <xf numFmtId="0" fontId="42" fillId="0" borderId="0" applyBorder="0" applyProtection="0"/>
    <xf numFmtId="39" fontId="59" fillId="0" borderId="0"/>
    <xf numFmtId="0" fontId="24" fillId="0" borderId="0"/>
    <xf numFmtId="0" fontId="24" fillId="0" borderId="0"/>
    <xf numFmtId="0" fontId="42" fillId="0" borderId="0"/>
    <xf numFmtId="0" fontId="42" fillId="0" borderId="0"/>
    <xf numFmtId="0" fontId="24" fillId="0" borderId="0" applyBorder="0" applyProtection="0"/>
    <xf numFmtId="0" fontId="24" fillId="0" borderId="0" applyBorder="0" applyProtection="0"/>
    <xf numFmtId="0" fontId="178" fillId="0" borderId="0"/>
    <xf numFmtId="0" fontId="223" fillId="0" borderId="0"/>
    <xf numFmtId="0" fontId="22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 applyBorder="0" applyProtection="0"/>
    <xf numFmtId="0" fontId="42" fillId="0" borderId="0" applyBorder="0" applyProtection="0"/>
    <xf numFmtId="0" fontId="25" fillId="0" borderId="0" applyBorder="0" applyProtection="0"/>
    <xf numFmtId="0" fontId="24" fillId="0" borderId="0" applyBorder="0" applyProtection="0"/>
    <xf numFmtId="0" fontId="152" fillId="0" borderId="0" applyBorder="0" applyProtection="0"/>
    <xf numFmtId="0" fontId="42" fillId="0" borderId="0" applyBorder="0" applyProtection="0"/>
    <xf numFmtId="0" fontId="24" fillId="0" borderId="0" applyBorder="0" applyProtection="0"/>
    <xf numFmtId="0" fontId="2" fillId="0" borderId="0"/>
    <xf numFmtId="0" fontId="2" fillId="0" borderId="0"/>
    <xf numFmtId="0" fontId="2" fillId="0" borderId="0"/>
    <xf numFmtId="0" fontId="224" fillId="0" borderId="0"/>
    <xf numFmtId="0" fontId="42" fillId="0" borderId="0" applyBorder="0" applyProtection="0"/>
    <xf numFmtId="0" fontId="42" fillId="0" borderId="0" applyBorder="0" applyProtection="0"/>
    <xf numFmtId="0" fontId="151" fillId="0" borderId="0" applyBorder="0" applyProtection="0"/>
    <xf numFmtId="0" fontId="133" fillId="0" borderId="0"/>
    <xf numFmtId="0" fontId="133" fillId="0" borderId="0"/>
    <xf numFmtId="0" fontId="42" fillId="0" borderId="0" applyBorder="0" applyProtection="0"/>
    <xf numFmtId="0" fontId="151" fillId="0" borderId="0" applyBorder="0" applyProtection="0"/>
    <xf numFmtId="0" fontId="42" fillId="0" borderId="0"/>
    <xf numFmtId="0" fontId="42" fillId="0" borderId="0"/>
    <xf numFmtId="0" fontId="222" fillId="0" borderId="0"/>
    <xf numFmtId="0" fontId="225" fillId="0" borderId="0"/>
    <xf numFmtId="0" fontId="42" fillId="147" borderId="100" applyProtection="0"/>
    <xf numFmtId="0" fontId="42" fillId="147" borderId="101" applyProtection="0"/>
    <xf numFmtId="0" fontId="42" fillId="147" borderId="100" applyProtection="0"/>
    <xf numFmtId="0" fontId="42" fillId="0" borderId="0" applyBorder="0" applyProtection="0">
      <alignment vertical="top"/>
    </xf>
    <xf numFmtId="0" fontId="42" fillId="0" borderId="0" applyBorder="0"/>
    <xf numFmtId="0" fontId="42" fillId="0" borderId="0" applyBorder="0" applyProtection="0"/>
    <xf numFmtId="0" fontId="42" fillId="0" borderId="0" applyBorder="0"/>
    <xf numFmtId="0" fontId="42" fillId="0" borderId="0" applyBorder="0" applyProtection="0"/>
    <xf numFmtId="0" fontId="104" fillId="0" borderId="0" applyBorder="0"/>
    <xf numFmtId="0" fontId="153" fillId="0" borderId="0" applyBorder="0" applyProtection="0"/>
    <xf numFmtId="0" fontId="226" fillId="142" borderId="91" applyProtection="0"/>
    <xf numFmtId="0" fontId="154" fillId="142" borderId="91" applyProtection="0"/>
    <xf numFmtId="0" fontId="227" fillId="143" borderId="55" applyProtection="0"/>
    <xf numFmtId="227" fontId="59" fillId="0" borderId="0">
      <alignment horizontal="center"/>
      <protection locked="0"/>
    </xf>
    <xf numFmtId="227" fontId="130" fillId="0" borderId="0" applyBorder="0">
      <alignment horizontal="center"/>
      <protection locked="0"/>
    </xf>
    <xf numFmtId="10" fontId="178" fillId="0" borderId="0" applyBorder="0" applyProtection="0"/>
    <xf numFmtId="9" fontId="42" fillId="0" borderId="0" applyBorder="0" applyProtection="0"/>
    <xf numFmtId="256" fontId="42" fillId="0" borderId="0" applyBorder="0" applyProtection="0"/>
    <xf numFmtId="257" fontId="42" fillId="0" borderId="0" applyBorder="0" applyProtection="0"/>
    <xf numFmtId="0" fontId="42" fillId="0" borderId="0" applyBorder="0" applyProtection="0"/>
    <xf numFmtId="0" fontId="42" fillId="0" borderId="0" applyBorder="0" applyProtection="0"/>
    <xf numFmtId="10" fontId="42" fillId="0" borderId="0" applyBorder="0" applyProtection="0"/>
    <xf numFmtId="10" fontId="42" fillId="0" borderId="0" applyBorder="0" applyProtection="0"/>
    <xf numFmtId="0" fontId="228" fillId="0" borderId="0"/>
    <xf numFmtId="1" fontId="155" fillId="0" borderId="0" applyBorder="0" applyProtection="0"/>
    <xf numFmtId="0" fontId="42" fillId="0" borderId="0"/>
    <xf numFmtId="0" fontId="42" fillId="0" borderId="0" applyBorder="0" applyProtection="0"/>
    <xf numFmtId="0" fontId="229" fillId="0" borderId="0" applyBorder="0"/>
    <xf numFmtId="0" fontId="41" fillId="0" borderId="0" applyBorder="0" applyProtection="0"/>
    <xf numFmtId="0" fontId="229" fillId="0" borderId="0" applyBorder="0"/>
    <xf numFmtId="0" fontId="41" fillId="0" borderId="0" applyBorder="0" applyProtection="0"/>
    <xf numFmtId="0" fontId="229" fillId="0" borderId="0" applyBorder="0"/>
    <xf numFmtId="0" fontId="41" fillId="0" borderId="0" applyBorder="0" applyProtection="0"/>
    <xf numFmtId="0" fontId="5" fillId="0" borderId="0" applyBorder="0"/>
    <xf numFmtId="0" fontId="24" fillId="0" borderId="0" applyBorder="0" applyProtection="0"/>
    <xf numFmtId="0" fontId="229" fillId="0" borderId="0" applyBorder="0"/>
    <xf numFmtId="0" fontId="41" fillId="0" borderId="0" applyBorder="0" applyProtection="0"/>
    <xf numFmtId="0" fontId="24" fillId="0" borderId="0" applyBorder="0" applyProtection="0"/>
    <xf numFmtId="9" fontId="5" fillId="0" borderId="0" applyBorder="0" applyProtection="0">
      <alignment vertical="top"/>
    </xf>
    <xf numFmtId="9" fontId="5" fillId="0" borderId="0" applyBorder="0" applyProtection="0">
      <alignment vertical="top"/>
    </xf>
    <xf numFmtId="9" fontId="5" fillId="0" borderId="0" applyBorder="0" applyProtection="0">
      <alignment vertical="top"/>
    </xf>
    <xf numFmtId="9" fontId="5" fillId="0" borderId="0" applyBorder="0" applyProtection="0">
      <alignment vertical="top"/>
    </xf>
    <xf numFmtId="9" fontId="5" fillId="0" borderId="0" applyBorder="0" applyProtection="0">
      <alignment vertical="top"/>
    </xf>
    <xf numFmtId="9" fontId="5" fillId="0" borderId="0" applyBorder="0" applyProtection="0">
      <alignment vertical="top"/>
    </xf>
    <xf numFmtId="9" fontId="5" fillId="0" borderId="0" applyBorder="0" applyProtection="0">
      <alignment vertical="top"/>
    </xf>
    <xf numFmtId="9" fontId="42" fillId="0" borderId="0" applyBorder="0" applyProtection="0"/>
    <xf numFmtId="9" fontId="42" fillId="0" borderId="0" applyBorder="0" applyProtection="0"/>
    <xf numFmtId="9" fontId="5" fillId="0" borderId="0" applyBorder="0" applyProtection="0">
      <alignment vertical="top"/>
    </xf>
    <xf numFmtId="9" fontId="5" fillId="0" borderId="0" applyBorder="0" applyProtection="0">
      <alignment vertical="top"/>
    </xf>
    <xf numFmtId="9" fontId="5" fillId="0" borderId="0" applyBorder="0" applyProtection="0">
      <alignment vertical="top"/>
    </xf>
    <xf numFmtId="9" fontId="5" fillId="0" borderId="0" applyBorder="0" applyProtection="0">
      <alignment vertical="top"/>
    </xf>
    <xf numFmtId="9" fontId="5" fillId="0" borderId="0" applyBorder="0" applyProtection="0">
      <alignment vertical="top"/>
    </xf>
    <xf numFmtId="9" fontId="5" fillId="0" borderId="0" applyBorder="0" applyProtection="0">
      <alignment vertical="top"/>
    </xf>
    <xf numFmtId="9" fontId="5" fillId="0" borderId="0" applyBorder="0" applyProtection="0">
      <alignment vertical="top"/>
    </xf>
    <xf numFmtId="9" fontId="5" fillId="0" borderId="0" applyBorder="0" applyProtection="0">
      <alignment vertical="top"/>
    </xf>
    <xf numFmtId="9" fontId="42" fillId="0" borderId="0" applyBorder="0" applyProtection="0"/>
    <xf numFmtId="9" fontId="42" fillId="0" borderId="0" applyBorder="0" applyProtection="0"/>
    <xf numFmtId="9" fontId="42" fillId="0" borderId="0" applyBorder="0" applyProtection="0"/>
    <xf numFmtId="9" fontId="42" fillId="0" borderId="0" applyBorder="0" applyProtection="0"/>
    <xf numFmtId="0" fontId="42" fillId="0" borderId="0" applyBorder="0" applyProtection="0"/>
    <xf numFmtId="0" fontId="42" fillId="0" borderId="0" applyBorder="0" applyProtection="0"/>
    <xf numFmtId="0" fontId="156" fillId="0" borderId="71" applyProtection="0">
      <alignment horizontal="center"/>
    </xf>
    <xf numFmtId="1" fontId="199" fillId="0" borderId="0" applyBorder="0" applyProtection="0">
      <alignment horizontal="center"/>
    </xf>
    <xf numFmtId="0" fontId="42" fillId="150" borderId="0" applyBorder="0"/>
    <xf numFmtId="0" fontId="42" fillId="0" borderId="0" applyBorder="0" applyProtection="0"/>
    <xf numFmtId="0" fontId="5" fillId="0" borderId="0" applyBorder="0" applyProtection="0"/>
    <xf numFmtId="258" fontId="24" fillId="0" borderId="0" applyBorder="0" applyProtection="0"/>
    <xf numFmtId="0" fontId="230" fillId="0" borderId="0">
      <alignment vertical="center"/>
    </xf>
    <xf numFmtId="0" fontId="42" fillId="151" borderId="3"/>
    <xf numFmtId="0" fontId="42" fillId="0" borderId="3" applyProtection="0"/>
    <xf numFmtId="0" fontId="112" fillId="0" borderId="0" applyBorder="0"/>
    <xf numFmtId="0" fontId="157" fillId="0" borderId="0" applyBorder="0" applyProtection="0"/>
    <xf numFmtId="0" fontId="5" fillId="0" borderId="0"/>
    <xf numFmtId="0" fontId="24" fillId="0" borderId="0" applyBorder="0" applyProtection="0"/>
    <xf numFmtId="0" fontId="5" fillId="0" borderId="0"/>
    <xf numFmtId="0" fontId="231" fillId="0" borderId="0">
      <alignment horizontal="left" vertical="top"/>
    </xf>
    <xf numFmtId="40" fontId="232" fillId="0" borderId="0" applyBorder="0">
      <alignment horizontal="right"/>
    </xf>
    <xf numFmtId="259" fontId="232" fillId="0" borderId="0" applyBorder="0" applyProtection="0">
      <alignment horizontal="right"/>
    </xf>
    <xf numFmtId="0" fontId="24" fillId="0" borderId="0" applyBorder="0" applyProtection="0"/>
    <xf numFmtId="49" fontId="115" fillId="106" borderId="0">
      <alignment horizontal="left" vertical="center"/>
    </xf>
    <xf numFmtId="49" fontId="188" fillId="0" borderId="0" applyBorder="0"/>
    <xf numFmtId="49" fontId="24" fillId="0" borderId="0" applyBorder="0" applyProtection="0"/>
    <xf numFmtId="0" fontId="5" fillId="0" borderId="0" applyBorder="0"/>
    <xf numFmtId="0" fontId="24" fillId="0" borderId="0" applyBorder="0" applyProtection="0"/>
    <xf numFmtId="0" fontId="5" fillId="0" borderId="0" applyBorder="0"/>
    <xf numFmtId="0" fontId="24" fillId="0" borderId="0" applyBorder="0" applyProtection="0"/>
    <xf numFmtId="221" fontId="178" fillId="0" borderId="0" applyBorder="0" applyProtection="0"/>
    <xf numFmtId="222" fontId="178" fillId="0" borderId="0" applyBorder="0" applyProtection="0"/>
    <xf numFmtId="0" fontId="233" fillId="0" borderId="0" applyBorder="0" applyProtection="0"/>
    <xf numFmtId="0" fontId="159" fillId="0" borderId="0" applyBorder="0" applyProtection="0"/>
    <xf numFmtId="0" fontId="234" fillId="0" borderId="0" applyBorder="0" applyProtection="0"/>
    <xf numFmtId="0" fontId="178" fillId="0" borderId="102" applyProtection="0"/>
    <xf numFmtId="4" fontId="199" fillId="0" borderId="0" applyBorder="0" applyProtection="0">
      <alignment horizontal="center"/>
    </xf>
    <xf numFmtId="0" fontId="178" fillId="0" borderId="60" applyProtection="0"/>
    <xf numFmtId="0" fontId="235" fillId="0" borderId="103" applyProtection="0"/>
    <xf numFmtId="0" fontId="160" fillId="0" borderId="103" applyProtection="0"/>
    <xf numFmtId="0" fontId="236" fillId="0" borderId="59" applyProtection="0"/>
    <xf numFmtId="0" fontId="118" fillId="0" borderId="0" applyBorder="0" applyProtection="0">
      <alignment horizontal="left" vertical="top"/>
    </xf>
    <xf numFmtId="0" fontId="118" fillId="0" borderId="0" applyBorder="0" applyProtection="0">
      <alignment horizontal="left" vertical="top"/>
    </xf>
    <xf numFmtId="0" fontId="42" fillId="147" borderId="101" applyProtection="0"/>
    <xf numFmtId="4" fontId="115" fillId="102" borderId="0">
      <alignment vertical="center"/>
    </xf>
    <xf numFmtId="243" fontId="42" fillId="0" borderId="0" applyBorder="0" applyProtection="0"/>
    <xf numFmtId="243" fontId="42" fillId="0" borderId="0" applyBorder="0" applyProtection="0"/>
    <xf numFmtId="243" fontId="42" fillId="0" borderId="0" applyBorder="0" applyProtection="0"/>
    <xf numFmtId="243" fontId="42" fillId="0" borderId="0" applyBorder="0" applyProtection="0"/>
    <xf numFmtId="243" fontId="42" fillId="0" borderId="0" applyBorder="0" applyProtection="0"/>
    <xf numFmtId="243" fontId="42" fillId="0" borderId="0" applyBorder="0" applyProtection="0"/>
    <xf numFmtId="260" fontId="42" fillId="0" borderId="0" applyBorder="0" applyProtection="0"/>
    <xf numFmtId="243" fontId="42" fillId="0" borderId="0" applyBorder="0" applyProtection="0"/>
    <xf numFmtId="260" fontId="42" fillId="0" borderId="0" applyBorder="0" applyProtection="0"/>
    <xf numFmtId="243" fontId="42" fillId="0" borderId="0" applyBorder="0" applyProtection="0"/>
    <xf numFmtId="243" fontId="42" fillId="0" borderId="0" applyBorder="0" applyProtection="0"/>
    <xf numFmtId="243" fontId="42" fillId="0" borderId="0" applyBorder="0" applyProtection="0"/>
    <xf numFmtId="243" fontId="42" fillId="0" borderId="0" applyBorder="0" applyProtection="0"/>
    <xf numFmtId="243" fontId="42" fillId="0" borderId="0" applyBorder="0" applyProtection="0"/>
    <xf numFmtId="243" fontId="42" fillId="0" borderId="0" applyBorder="0" applyProtection="0"/>
    <xf numFmtId="243" fontId="42" fillId="0" borderId="0" applyBorder="0" applyProtection="0"/>
    <xf numFmtId="243" fontId="42" fillId="0" borderId="0" applyBorder="0" applyProtection="0"/>
    <xf numFmtId="260" fontId="42" fillId="0" borderId="0" applyBorder="0" applyProtection="0"/>
    <xf numFmtId="243" fontId="42" fillId="0" borderId="0" applyBorder="0" applyProtection="0"/>
    <xf numFmtId="260" fontId="42" fillId="0" borderId="0" applyBorder="0" applyProtection="0"/>
    <xf numFmtId="0" fontId="237" fillId="0" borderId="0" applyBorder="0" applyProtection="0"/>
    <xf numFmtId="0" fontId="161" fillId="0" borderId="0" applyBorder="0" applyProtection="0"/>
    <xf numFmtId="0" fontId="238" fillId="0" borderId="0" applyBorder="0" applyProtection="0"/>
    <xf numFmtId="0" fontId="42" fillId="0" borderId="0" applyBorder="0" applyProtection="0">
      <alignment horizontal="center" vertical="center"/>
    </xf>
    <xf numFmtId="0" fontId="42" fillId="0" borderId="0" applyBorder="0" applyProtection="0">
      <alignment horizontal="center" vertical="center"/>
    </xf>
    <xf numFmtId="261" fontId="42" fillId="0" borderId="0" applyBorder="0" applyProtection="0"/>
    <xf numFmtId="0" fontId="42" fillId="0" borderId="0" applyBorder="0"/>
    <xf numFmtId="0" fontId="42" fillId="0" borderId="0" applyBorder="0" applyProtection="0"/>
    <xf numFmtId="243" fontId="58" fillId="0" borderId="78">
      <alignment horizontal="right" vertical="top"/>
    </xf>
    <xf numFmtId="0" fontId="24" fillId="0" borderId="0" applyBorder="0" applyProtection="0"/>
    <xf numFmtId="0" fontId="5" fillId="0" borderId="0"/>
    <xf numFmtId="0" fontId="239" fillId="0" borderId="0" applyBorder="0" applyProtection="0"/>
    <xf numFmtId="0" fontId="240" fillId="0" borderId="0" applyBorder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2" fillId="0" borderId="0"/>
    <xf numFmtId="180" fontId="42" fillId="0" borderId="0" applyBorder="0" applyProtection="0"/>
    <xf numFmtId="0" fontId="179" fillId="152" borderId="0" applyBorder="0" applyProtection="0"/>
    <xf numFmtId="0" fontId="127" fillId="152" borderId="0" applyBorder="0" applyProtection="0"/>
    <xf numFmtId="0" fontId="42" fillId="153" borderId="0" applyBorder="0" applyProtection="0"/>
    <xf numFmtId="0" fontId="179" fillId="154" borderId="0" applyBorder="0" applyProtection="0"/>
    <xf numFmtId="0" fontId="127" fillId="154" borderId="0" applyBorder="0" applyProtection="0"/>
    <xf numFmtId="0" fontId="42" fillId="155" borderId="0" applyBorder="0" applyProtection="0"/>
    <xf numFmtId="0" fontId="179" fillId="156" borderId="0" applyBorder="0" applyProtection="0"/>
    <xf numFmtId="0" fontId="127" fillId="156" borderId="0" applyBorder="0" applyProtection="0"/>
    <xf numFmtId="0" fontId="179" fillId="157" borderId="0" applyBorder="0" applyProtection="0"/>
    <xf numFmtId="0" fontId="127" fillId="157" borderId="0" applyBorder="0" applyProtection="0"/>
    <xf numFmtId="0" fontId="179" fillId="158" borderId="0" applyBorder="0" applyProtection="0"/>
    <xf numFmtId="0" fontId="127" fillId="158" borderId="0" applyBorder="0" applyProtection="0"/>
    <xf numFmtId="0" fontId="179" fillId="159" borderId="0" applyBorder="0" applyProtection="0"/>
    <xf numFmtId="0" fontId="127" fillId="159" borderId="0" applyBorder="0" applyProtection="0"/>
    <xf numFmtId="0" fontId="179" fillId="160" borderId="0" applyBorder="0" applyProtection="0"/>
    <xf numFmtId="0" fontId="127" fillId="160" borderId="0" applyBorder="0" applyProtection="0"/>
    <xf numFmtId="0" fontId="42" fillId="161" borderId="0" applyBorder="0" applyProtection="0"/>
    <xf numFmtId="0" fontId="179" fillId="162" borderId="0" applyBorder="0" applyProtection="0"/>
    <xf numFmtId="0" fontId="127" fillId="162" borderId="0" applyBorder="0" applyProtection="0"/>
    <xf numFmtId="0" fontId="42" fillId="163" borderId="0" applyBorder="0" applyProtection="0"/>
    <xf numFmtId="0" fontId="179" fillId="164" borderId="0" applyBorder="0" applyProtection="0"/>
    <xf numFmtId="0" fontId="127" fillId="164" borderId="0" applyBorder="0" applyProtection="0"/>
    <xf numFmtId="0" fontId="42" fillId="165" borderId="0" applyBorder="0" applyProtection="0"/>
    <xf numFmtId="0" fontId="179" fillId="157" borderId="0" applyBorder="0" applyProtection="0"/>
    <xf numFmtId="0" fontId="127" fillId="157" borderId="0" applyBorder="0" applyProtection="0"/>
    <xf numFmtId="0" fontId="42" fillId="166" borderId="0" applyBorder="0" applyProtection="0"/>
    <xf numFmtId="0" fontId="179" fillId="160" borderId="0" applyBorder="0" applyProtection="0"/>
    <xf numFmtId="0" fontId="127" fillId="160" borderId="0" applyBorder="0" applyProtection="0"/>
    <xf numFmtId="0" fontId="42" fillId="167" borderId="0" applyBorder="0" applyProtection="0"/>
    <xf numFmtId="0" fontId="180" fillId="168" borderId="0" applyBorder="0" applyProtection="0"/>
    <xf numFmtId="0" fontId="128" fillId="168" borderId="0" applyBorder="0" applyProtection="0"/>
    <xf numFmtId="0" fontId="181" fillId="169" borderId="0" applyBorder="0" applyProtection="0"/>
    <xf numFmtId="0" fontId="180" fillId="162" borderId="0" applyBorder="0" applyProtection="0"/>
    <xf numFmtId="0" fontId="128" fillId="162" borderId="0" applyBorder="0" applyProtection="0"/>
    <xf numFmtId="0" fontId="181" fillId="170" borderId="0" applyBorder="0" applyProtection="0"/>
    <xf numFmtId="0" fontId="180" fillId="164" borderId="0" applyBorder="0" applyProtection="0"/>
    <xf numFmtId="0" fontId="128" fillId="164" borderId="0" applyBorder="0" applyProtection="0"/>
    <xf numFmtId="0" fontId="181" fillId="171" borderId="0" applyBorder="0" applyProtection="0"/>
    <xf numFmtId="0" fontId="180" fillId="172" borderId="0" applyBorder="0" applyProtection="0"/>
    <xf numFmtId="0" fontId="128" fillId="172" borderId="0" applyBorder="0" applyProtection="0"/>
    <xf numFmtId="0" fontId="181" fillId="173" borderId="0" applyBorder="0" applyProtection="0"/>
    <xf numFmtId="0" fontId="180" fillId="174" borderId="0" applyBorder="0" applyProtection="0"/>
    <xf numFmtId="0" fontId="128" fillId="174" borderId="0" applyBorder="0" applyProtection="0"/>
    <xf numFmtId="0" fontId="181" fillId="175" borderId="0" applyBorder="0" applyProtection="0"/>
    <xf numFmtId="0" fontId="180" fillId="176" borderId="0" applyBorder="0" applyProtection="0"/>
    <xf numFmtId="0" fontId="128" fillId="176" borderId="0" applyBorder="0" applyProtection="0"/>
    <xf numFmtId="0" fontId="181" fillId="177" borderId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 applyBorder="0" applyProtection="0"/>
    <xf numFmtId="0" fontId="5" fillId="0" borderId="0"/>
    <xf numFmtId="0" fontId="5" fillId="0" borderId="0"/>
    <xf numFmtId="0" fontId="5" fillId="0" borderId="0"/>
    <xf numFmtId="0" fontId="180" fillId="178" borderId="0" applyBorder="0" applyProtection="0"/>
    <xf numFmtId="0" fontId="128" fillId="178" borderId="0" applyBorder="0" applyProtection="0"/>
    <xf numFmtId="0" fontId="181" fillId="179" borderId="0" applyBorder="0" applyProtection="0"/>
    <xf numFmtId="0" fontId="180" fillId="180" borderId="0" applyBorder="0" applyProtection="0"/>
    <xf numFmtId="0" fontId="128" fillId="180" borderId="0" applyBorder="0" applyProtection="0"/>
    <xf numFmtId="0" fontId="181" fillId="181" borderId="0" applyBorder="0" applyProtection="0"/>
    <xf numFmtId="0" fontId="180" fillId="182" borderId="0" applyBorder="0" applyProtection="0"/>
    <xf numFmtId="0" fontId="128" fillId="182" borderId="0" applyBorder="0" applyProtection="0"/>
    <xf numFmtId="0" fontId="181" fillId="183" borderId="0" applyBorder="0" applyProtection="0"/>
    <xf numFmtId="0" fontId="180" fillId="172" borderId="0" applyBorder="0" applyProtection="0"/>
    <xf numFmtId="0" fontId="128" fillId="172" borderId="0" applyBorder="0" applyProtection="0"/>
    <xf numFmtId="0" fontId="181" fillId="184" borderId="0" applyBorder="0" applyProtection="0"/>
    <xf numFmtId="0" fontId="180" fillId="174" borderId="0" applyBorder="0" applyProtection="0"/>
    <xf numFmtId="0" fontId="128" fillId="174" borderId="0" applyBorder="0" applyProtection="0"/>
    <xf numFmtId="0" fontId="181" fillId="185" borderId="0" applyBorder="0" applyProtection="0"/>
    <xf numFmtId="0" fontId="180" fillId="186" borderId="0" applyBorder="0" applyProtection="0"/>
    <xf numFmtId="0" fontId="128" fillId="186" borderId="0" applyBorder="0" applyProtection="0"/>
    <xf numFmtId="0" fontId="185" fillId="154" borderId="0" applyBorder="0" applyProtection="0"/>
    <xf numFmtId="0" fontId="131" fillId="154" borderId="0" applyBorder="0" applyProtection="0"/>
    <xf numFmtId="0" fontId="189" fillId="187" borderId="104" applyProtection="0"/>
    <xf numFmtId="0" fontId="132" fillId="187" borderId="104" applyProtection="0"/>
    <xf numFmtId="0" fontId="190" fillId="143" borderId="104" applyProtection="0"/>
    <xf numFmtId="0" fontId="191" fillId="188" borderId="82" applyProtection="0"/>
    <xf numFmtId="0" fontId="134" fillId="188" borderId="82" applyProtection="0"/>
    <xf numFmtId="0" fontId="192" fillId="189" borderId="57" applyProtection="0"/>
    <xf numFmtId="4" fontId="73" fillId="0" borderId="0">
      <alignment horizontal="right" vertical="center"/>
    </xf>
    <xf numFmtId="0" fontId="139" fillId="156" borderId="0" applyBorder="0" applyProtection="0"/>
    <xf numFmtId="0" fontId="201" fillId="190" borderId="0" applyBorder="0" applyProtection="0"/>
    <xf numFmtId="0" fontId="202" fillId="156" borderId="0" applyBorder="0" applyProtection="0"/>
    <xf numFmtId="0" fontId="203" fillId="187" borderId="0" applyBorder="0" applyProtection="0"/>
    <xf numFmtId="250" fontId="140" fillId="187" borderId="0" applyBorder="0" applyProtection="0"/>
    <xf numFmtId="0" fontId="141" fillId="0" borderId="105" applyProtection="0"/>
    <xf numFmtId="0" fontId="208" fillId="0" borderId="105" applyProtection="0"/>
    <xf numFmtId="0" fontId="142" fillId="0" borderId="106" applyProtection="0"/>
    <xf numFmtId="0" fontId="210" fillId="0" borderId="106" applyProtection="0"/>
    <xf numFmtId="0" fontId="211" fillId="0" borderId="107" applyProtection="0"/>
    <xf numFmtId="0" fontId="143" fillId="0" borderId="107" applyProtection="0"/>
    <xf numFmtId="0" fontId="86" fillId="0" borderId="108">
      <alignment horizontal="center"/>
    </xf>
    <xf numFmtId="0" fontId="144" fillId="0" borderId="108" applyProtection="0">
      <alignment horizontal="center"/>
    </xf>
    <xf numFmtId="0" fontId="214" fillId="159" borderId="104" applyProtection="0"/>
    <xf numFmtId="0" fontId="146" fillId="159" borderId="104" applyProtection="0"/>
    <xf numFmtId="0" fontId="215" fillId="159" borderId="104" applyProtection="0"/>
    <xf numFmtId="0" fontId="218" fillId="0" borderId="109" applyProtection="0"/>
    <xf numFmtId="201" fontId="42" fillId="0" borderId="0" applyBorder="0" applyProtection="0"/>
    <xf numFmtId="251" fontId="42" fillId="0" borderId="0" applyBorder="0" applyProtection="0"/>
    <xf numFmtId="201" fontId="42" fillId="0" borderId="0" applyProtection="0"/>
    <xf numFmtId="204" fontId="42" fillId="0" borderId="0" applyBorder="0" applyProtection="0"/>
    <xf numFmtId="204" fontId="42" fillId="0" borderId="0" applyBorder="0" applyProtection="0"/>
    <xf numFmtId="205" fontId="42" fillId="0" borderId="0" applyProtection="0"/>
    <xf numFmtId="210" fontId="178" fillId="0" borderId="0" applyBorder="0" applyProtection="0"/>
    <xf numFmtId="203" fontId="42" fillId="0" borderId="0" applyBorder="0" applyProtection="0"/>
    <xf numFmtId="252" fontId="42" fillId="0" borderId="0" applyBorder="0" applyProtection="0"/>
    <xf numFmtId="203" fontId="42" fillId="0" borderId="0" applyProtection="0"/>
    <xf numFmtId="206" fontId="42" fillId="0" borderId="0" applyBorder="0" applyProtection="0"/>
    <xf numFmtId="253" fontId="42" fillId="0" borderId="0" applyBorder="0" applyProtection="0"/>
    <xf numFmtId="206" fontId="42" fillId="0" borderId="0" applyProtection="0"/>
    <xf numFmtId="49" fontId="93" fillId="188" borderId="0">
      <alignment horizontal="center" vertical="center"/>
    </xf>
    <xf numFmtId="255" fontId="221" fillId="0" borderId="0" applyBorder="0" applyProtection="0"/>
    <xf numFmtId="39" fontId="59" fillId="0" borderId="0"/>
    <xf numFmtId="0" fontId="2" fillId="0" borderId="0"/>
    <xf numFmtId="0" fontId="2" fillId="0" borderId="0"/>
    <xf numFmtId="0" fontId="2" fillId="0" borderId="0"/>
    <xf numFmtId="0" fontId="42" fillId="147" borderId="110" applyProtection="0"/>
    <xf numFmtId="0" fontId="42" fillId="147" borderId="111" applyProtection="0"/>
    <xf numFmtId="0" fontId="42" fillId="147" borderId="110" applyProtection="0"/>
    <xf numFmtId="0" fontId="226" fillId="187" borderId="91" applyProtection="0"/>
    <xf numFmtId="0" fontId="154" fillId="187" borderId="91" applyProtection="0"/>
    <xf numFmtId="0" fontId="108" fillId="0" borderId="108">
      <alignment horizontal="center"/>
    </xf>
    <xf numFmtId="0" fontId="156" fillId="0" borderId="108" applyProtection="0">
      <alignment horizontal="center"/>
    </xf>
    <xf numFmtId="0" fontId="42" fillId="191" borderId="0" applyBorder="0"/>
    <xf numFmtId="0" fontId="42" fillId="192" borderId="3"/>
    <xf numFmtId="0" fontId="5" fillId="0" borderId="0"/>
    <xf numFmtId="0" fontId="24" fillId="0" borderId="0" applyBorder="0" applyProtection="0"/>
    <xf numFmtId="0" fontId="5" fillId="0" borderId="0"/>
    <xf numFmtId="40" fontId="232" fillId="0" borderId="0" applyBorder="0">
      <alignment horizontal="right"/>
    </xf>
    <xf numFmtId="259" fontId="232" fillId="0" borderId="0" applyBorder="0" applyProtection="0">
      <alignment horizontal="right"/>
    </xf>
    <xf numFmtId="49" fontId="115" fillId="158" borderId="0">
      <alignment horizontal="left" vertical="center"/>
    </xf>
    <xf numFmtId="221" fontId="178" fillId="0" borderId="0" applyBorder="0" applyProtection="0"/>
    <xf numFmtId="0" fontId="235" fillId="0" borderId="112" applyProtection="0"/>
    <xf numFmtId="0" fontId="160" fillId="0" borderId="112" applyProtection="0"/>
    <xf numFmtId="0" fontId="42" fillId="147" borderId="111" applyProtection="0"/>
    <xf numFmtId="4" fontId="115" fillId="156" borderId="0">
      <alignment vertical="center"/>
    </xf>
    <xf numFmtId="261" fontId="42" fillId="0" borderId="0" applyBorder="0" applyProtection="0"/>
    <xf numFmtId="0" fontId="5" fillId="0" borderId="0"/>
    <xf numFmtId="255" fontId="242" fillId="0" borderId="0" applyBorder="0" applyProtection="0"/>
    <xf numFmtId="0" fontId="47" fillId="0" borderId="0"/>
    <xf numFmtId="0" fontId="241" fillId="0" borderId="0" applyBorder="0" applyProtection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78" fillId="0" borderId="116" applyProtection="0"/>
    <xf numFmtId="264" fontId="59" fillId="0" borderId="0"/>
    <xf numFmtId="43" fontId="9" fillId="0" borderId="0" applyFont="0" applyFill="0" applyBorder="0" applyAlignment="0" applyProtection="0"/>
    <xf numFmtId="0" fontId="89" fillId="49" borderId="64" applyNumberFormat="0" applyAlignment="0" applyProtection="0"/>
    <xf numFmtId="0" fontId="47" fillId="0" borderId="115" applyNumberFormat="0" applyFill="0" applyAlignment="0" applyProtection="0"/>
    <xf numFmtId="0" fontId="47" fillId="0" borderId="113" applyNumberFormat="0" applyFill="0" applyAlignment="0" applyProtection="0"/>
    <xf numFmtId="0" fontId="89" fillId="49" borderId="64" applyNumberFormat="0" applyAlignment="0" applyProtection="0"/>
    <xf numFmtId="43" fontId="9" fillId="0" borderId="0" applyFont="0" applyFill="0" applyBorder="0" applyAlignment="0" applyProtection="0"/>
    <xf numFmtId="264" fontId="243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263" fontId="178" fillId="0" borderId="0" applyBorder="0" applyProtection="0"/>
    <xf numFmtId="262" fontId="178" fillId="0" borderId="0" applyBorder="0" applyProtection="0"/>
    <xf numFmtId="262" fontId="178" fillId="0" borderId="0" applyBorder="0" applyProtection="0"/>
    <xf numFmtId="0" fontId="178" fillId="0" borderId="114" applyProtection="0"/>
    <xf numFmtId="263" fontId="232" fillId="0" borderId="0" applyBorder="0">
      <alignment horizontal="right"/>
    </xf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241" fillId="0" borderId="0" applyBorder="0" applyProtection="0"/>
    <xf numFmtId="0" fontId="47" fillId="0" borderId="0"/>
    <xf numFmtId="263" fontId="244" fillId="0" borderId="0" applyBorder="0">
      <alignment horizontal="right"/>
    </xf>
    <xf numFmtId="259" fontId="244" fillId="0" borderId="0" applyBorder="0" applyProtection="0">
      <alignment horizontal="right"/>
    </xf>
    <xf numFmtId="0" fontId="47" fillId="0" borderId="0"/>
    <xf numFmtId="1" fontId="53" fillId="43" borderId="60" applyNumberFormat="0" applyFill="0" applyBorder="0" applyAlignment="0" applyProtection="0">
      <alignment horizontal="center" vertical="center" wrapText="1"/>
      <protection locked="0"/>
    </xf>
    <xf numFmtId="0" fontId="54" fillId="0" borderId="61" applyProtection="0">
      <alignment vertical="center"/>
    </xf>
    <xf numFmtId="0" fontId="54" fillId="0" borderId="61" applyProtection="0">
      <alignment vertical="center"/>
    </xf>
    <xf numFmtId="0" fontId="53" fillId="0" borderId="61" applyNumberFormat="0" applyFill="0" applyAlignment="0" applyProtection="0"/>
    <xf numFmtId="0" fontId="54" fillId="0" borderId="61" applyProtection="0">
      <alignment vertical="center"/>
    </xf>
    <xf numFmtId="0" fontId="54" fillId="0" borderId="61" applyProtection="0">
      <alignment vertical="center"/>
    </xf>
    <xf numFmtId="0" fontId="54" fillId="0" borderId="61" applyProtection="0">
      <alignment vertical="center"/>
    </xf>
    <xf numFmtId="3" fontId="54" fillId="0" borderId="63">
      <alignment horizontal="left" vertical="center"/>
    </xf>
    <xf numFmtId="178" fontId="54" fillId="0" borderId="60" applyNumberFormat="0" applyFont="0" applyBorder="0" applyAlignment="0">
      <alignment horizontal="right" vertical="center"/>
      <protection locked="0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7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0" fillId="0" borderId="0" applyFont="0" applyFill="0" applyBorder="0" applyAlignment="0" applyProtection="0"/>
    <xf numFmtId="43" fontId="7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0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80" fillId="0" borderId="3">
      <alignment horizontal="left" vertical="center"/>
    </xf>
    <xf numFmtId="10" fontId="46" fillId="67" borderId="60" applyNumberFormat="0" applyBorder="0" applyAlignment="0" applyProtection="0"/>
    <xf numFmtId="0" fontId="104" fillId="0" borderId="2" applyNumberFormat="0" applyFont="0" applyBorder="0" applyAlignment="0">
      <alignment horizontal="left" vertical="center"/>
    </xf>
    <xf numFmtId="0" fontId="104" fillId="0" borderId="2" applyNumberFormat="0" applyFont="0" applyBorder="0" applyAlignment="0">
      <alignment vertical="center"/>
    </xf>
    <xf numFmtId="0" fontId="104" fillId="0" borderId="2" applyNumberFormat="0" applyBorder="0" applyAlignment="0">
      <alignment horizontal="left" vertical="center"/>
    </xf>
    <xf numFmtId="0" fontId="109" fillId="1" borderId="3" applyNumberFormat="0" applyFont="0" applyAlignment="0">
      <alignment horizontal="center"/>
    </xf>
    <xf numFmtId="0" fontId="47" fillId="0" borderId="117" applyNumberFormat="0" applyFill="0" applyAlignment="0" applyProtection="0"/>
    <xf numFmtId="0" fontId="47" fillId="0" borderId="61" applyNumberFormat="0" applyFill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58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21" fillId="0" borderId="2" applyNumberFormat="0" applyFont="0" applyBorder="0" applyAlignment="0">
      <alignment horizontal="left" vertical="center"/>
    </xf>
    <xf numFmtId="44" fontId="58" fillId="0" borderId="78">
      <alignment horizontal="right" vertical="top" wrapText="1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" fillId="0" borderId="0"/>
    <xf numFmtId="44" fontId="5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47" fillId="0" borderId="0" applyFont="0" applyFill="0" applyBorder="0" applyAlignment="0" applyProtection="0"/>
    <xf numFmtId="0" fontId="2" fillId="0" borderId="0"/>
    <xf numFmtId="38" fontId="178" fillId="0" borderId="0" applyBorder="0" applyProtection="0"/>
    <xf numFmtId="0" fontId="54" fillId="0" borderId="60" applyProtection="0">
      <alignment vertical="center"/>
    </xf>
    <xf numFmtId="0" fontId="126" fillId="0" borderId="60" applyProtection="0">
      <alignment vertical="center"/>
    </xf>
    <xf numFmtId="0" fontId="54" fillId="0" borderId="60" applyProtection="0">
      <alignment vertical="center"/>
    </xf>
    <xf numFmtId="0" fontId="54" fillId="0" borderId="60" applyProtection="0">
      <alignment vertical="center"/>
    </xf>
    <xf numFmtId="0" fontId="126" fillId="0" borderId="60" applyProtection="0">
      <alignment vertical="center"/>
    </xf>
    <xf numFmtId="0" fontId="54" fillId="0" borderId="60" applyProtection="0">
      <alignment vertical="center"/>
    </xf>
    <xf numFmtId="0" fontId="53" fillId="0" borderId="60" applyProtection="0"/>
    <xf numFmtId="0" fontId="54" fillId="0" borderId="60" applyProtection="0">
      <alignment vertical="center"/>
    </xf>
    <xf numFmtId="0" fontId="126" fillId="0" borderId="60" applyProtection="0">
      <alignment vertical="center"/>
    </xf>
    <xf numFmtId="0" fontId="54" fillId="0" borderId="60" applyProtection="0">
      <alignment vertical="center"/>
    </xf>
    <xf numFmtId="0" fontId="54" fillId="0" borderId="60" applyProtection="0">
      <alignment vertical="center"/>
    </xf>
    <xf numFmtId="0" fontId="126" fillId="0" borderId="60" applyProtection="0">
      <alignment vertical="center"/>
    </xf>
    <xf numFmtId="0" fontId="54" fillId="0" borderId="60" applyProtection="0">
      <alignment vertical="center"/>
    </xf>
    <xf numFmtId="0" fontId="54" fillId="0" borderId="60" applyProtection="0">
      <alignment vertical="center"/>
    </xf>
    <xf numFmtId="0" fontId="126" fillId="0" borderId="60" applyProtection="0">
      <alignment vertical="center"/>
    </xf>
    <xf numFmtId="0" fontId="54" fillId="0" borderId="6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 applyBorder="0" applyProtection="0"/>
    <xf numFmtId="0" fontId="5" fillId="0" borderId="0"/>
    <xf numFmtId="0" fontId="5" fillId="0" borderId="0"/>
    <xf numFmtId="0" fontId="5" fillId="0" borderId="0"/>
    <xf numFmtId="3" fontId="54" fillId="0" borderId="63">
      <alignment horizontal="left" vertical="center"/>
    </xf>
    <xf numFmtId="3" fontId="126" fillId="0" borderId="4" applyProtection="0">
      <alignment horizontal="left" vertical="center"/>
    </xf>
    <xf numFmtId="40" fontId="178" fillId="0" borderId="0" applyBorder="0" applyProtection="0"/>
    <xf numFmtId="38" fontId="178" fillId="0" borderId="0" applyBorder="0" applyProtection="0"/>
    <xf numFmtId="0" fontId="204" fillId="0" borderId="3">
      <alignment horizontal="left" vertical="center"/>
    </xf>
    <xf numFmtId="0" fontId="22" fillId="0" borderId="3" applyProtection="0">
      <alignment horizontal="left" vertical="center"/>
    </xf>
    <xf numFmtId="39" fontId="59" fillId="0" borderId="0"/>
    <xf numFmtId="0" fontId="2" fillId="0" borderId="0"/>
    <xf numFmtId="0" fontId="2" fillId="0" borderId="0"/>
    <xf numFmtId="0" fontId="2" fillId="0" borderId="0"/>
    <xf numFmtId="0" fontId="42" fillId="151" borderId="3"/>
    <xf numFmtId="0" fontId="42" fillId="0" borderId="3" applyProtection="0"/>
    <xf numFmtId="0" fontId="5" fillId="0" borderId="0"/>
    <xf numFmtId="0" fontId="24" fillId="0" borderId="0" applyBorder="0" applyProtection="0"/>
    <xf numFmtId="0" fontId="5" fillId="0" borderId="0"/>
    <xf numFmtId="40" fontId="232" fillId="0" borderId="0" applyBorder="0">
      <alignment horizontal="right"/>
    </xf>
    <xf numFmtId="259" fontId="232" fillId="0" borderId="0" applyBorder="0" applyProtection="0">
      <alignment horizontal="right"/>
    </xf>
    <xf numFmtId="0" fontId="178" fillId="0" borderId="116" applyProtection="0"/>
    <xf numFmtId="0" fontId="178" fillId="0" borderId="60" applyProtection="0"/>
    <xf numFmtId="243" fontId="58" fillId="0" borderId="78">
      <alignment horizontal="right" vertical="top"/>
    </xf>
    <xf numFmtId="0" fontId="5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 applyBorder="0" applyProtection="0"/>
    <xf numFmtId="0" fontId="5" fillId="0" borderId="0"/>
    <xf numFmtId="0" fontId="5" fillId="0" borderId="0"/>
    <xf numFmtId="0" fontId="5" fillId="0" borderId="0"/>
    <xf numFmtId="255" fontId="221" fillId="0" borderId="0" applyBorder="0" applyProtection="0"/>
    <xf numFmtId="39" fontId="59" fillId="0" borderId="0"/>
    <xf numFmtId="0" fontId="2" fillId="0" borderId="0"/>
    <xf numFmtId="0" fontId="2" fillId="0" borderId="0"/>
    <xf numFmtId="0" fontId="2" fillId="0" borderId="0"/>
    <xf numFmtId="0" fontId="42" fillId="192" borderId="3"/>
    <xf numFmtId="0" fontId="5" fillId="0" borderId="0"/>
    <xf numFmtId="0" fontId="24" fillId="0" borderId="0" applyBorder="0" applyProtection="0"/>
    <xf numFmtId="0" fontId="5" fillId="0" borderId="0"/>
    <xf numFmtId="40" fontId="232" fillId="0" borderId="0" applyBorder="0">
      <alignment horizontal="right"/>
    </xf>
    <xf numFmtId="259" fontId="232" fillId="0" borderId="0" applyBorder="0" applyProtection="0">
      <alignment horizontal="right"/>
    </xf>
    <xf numFmtId="0" fontId="5" fillId="0" borderId="0"/>
    <xf numFmtId="0" fontId="24" fillId="0" borderId="0" applyBorder="0" applyProtection="0"/>
    <xf numFmtId="1" fontId="53" fillId="43" borderId="60" applyNumberFormat="0" applyFill="0" applyBorder="0" applyAlignment="0" applyProtection="0">
      <alignment horizontal="center" vertical="center" wrapText="1"/>
      <protection locked="0"/>
    </xf>
    <xf numFmtId="0" fontId="54" fillId="0" borderId="61" applyProtection="0">
      <alignment vertical="center"/>
    </xf>
    <xf numFmtId="0" fontId="54" fillId="0" borderId="61" applyProtection="0">
      <alignment vertical="center"/>
    </xf>
    <xf numFmtId="0" fontId="53" fillId="0" borderId="61" applyNumberFormat="0" applyFill="0" applyAlignment="0" applyProtection="0"/>
    <xf numFmtId="0" fontId="54" fillId="0" borderId="61" applyProtection="0">
      <alignment vertical="center"/>
    </xf>
    <xf numFmtId="0" fontId="54" fillId="0" borderId="61" applyProtection="0">
      <alignment vertical="center"/>
    </xf>
    <xf numFmtId="0" fontId="54" fillId="0" borderId="61" applyProtection="0">
      <alignment vertical="center"/>
    </xf>
    <xf numFmtId="0" fontId="64" fillId="63" borderId="64" applyNumberFormat="0" applyAlignment="0" applyProtection="0"/>
    <xf numFmtId="178" fontId="54" fillId="0" borderId="60" applyNumberFormat="0" applyFont="0" applyBorder="0" applyAlignment="0">
      <alignment horizontal="right" vertical="center"/>
      <protection locked="0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6" fontId="66" fillId="0" borderId="0" applyFont="0" applyFill="0" applyBorder="0" applyAlignment="0" applyProtection="0"/>
    <xf numFmtId="41" fontId="7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0" fillId="0" borderId="0" applyFont="0" applyFill="0" applyBorder="0" applyAlignment="0" applyProtection="0"/>
    <xf numFmtId="43" fontId="7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0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126" fillId="0" borderId="60" applyProtection="0">
      <alignment vertical="center"/>
    </xf>
    <xf numFmtId="0" fontId="54" fillId="0" borderId="60" applyProtection="0">
      <alignment vertical="center"/>
    </xf>
    <xf numFmtId="0" fontId="53" fillId="0" borderId="60" applyProtection="0"/>
    <xf numFmtId="0" fontId="54" fillId="0" borderId="60" applyProtection="0">
      <alignment vertical="center"/>
    </xf>
    <xf numFmtId="0" fontId="80" fillId="0" borderId="3">
      <alignment horizontal="left" vertical="center"/>
    </xf>
    <xf numFmtId="10" fontId="46" fillId="67" borderId="60" applyNumberFormat="0" applyBorder="0" applyAlignment="0" applyProtection="0"/>
    <xf numFmtId="0" fontId="109" fillId="1" borderId="3" applyNumberFormat="0" applyFont="0" applyAlignment="0">
      <alignment horizontal="center"/>
    </xf>
    <xf numFmtId="0" fontId="105" fillId="63" borderId="75" applyNumberFormat="0" applyAlignment="0" applyProtection="0"/>
    <xf numFmtId="0" fontId="104" fillId="0" borderId="2" applyNumberFormat="0" applyBorder="0" applyAlignment="0">
      <alignment horizontal="left" vertical="center"/>
    </xf>
    <xf numFmtId="0" fontId="104" fillId="0" borderId="2" applyNumberFormat="0" applyFont="0" applyBorder="0" applyAlignment="0">
      <alignment vertical="center"/>
    </xf>
    <xf numFmtId="0" fontId="58" fillId="70" borderId="73" applyNumberFormat="0" applyFont="0" applyAlignment="0" applyProtection="0"/>
    <xf numFmtId="0" fontId="104" fillId="0" borderId="2" applyNumberFormat="0" applyFont="0" applyBorder="0" applyAlignment="0">
      <alignment horizontal="left" vertical="center"/>
    </xf>
    <xf numFmtId="0" fontId="104" fillId="0" borderId="2" applyNumberFormat="0" applyFont="0" applyBorder="0" applyAlignment="0">
      <alignment vertical="center"/>
    </xf>
    <xf numFmtId="0" fontId="104" fillId="0" borderId="2" applyNumberFormat="0" applyBorder="0" applyAlignment="0">
      <alignment horizontal="left" vertical="center"/>
    </xf>
    <xf numFmtId="0" fontId="105" fillId="63" borderId="75" applyNumberFormat="0" applyAlignment="0" applyProtection="0"/>
    <xf numFmtId="0" fontId="109" fillId="1" borderId="3" applyNumberFormat="0" applyFont="0" applyAlignment="0">
      <alignment horizontal="center"/>
    </xf>
    <xf numFmtId="0" fontId="54" fillId="0" borderId="61" applyProtection="0">
      <alignment vertical="center"/>
    </xf>
    <xf numFmtId="0" fontId="47" fillId="0" borderId="61" applyNumberFormat="0" applyFill="0" applyAlignment="0" applyProtection="0"/>
    <xf numFmtId="0" fontId="117" fillId="0" borderId="77" applyNumberFormat="0" applyFill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58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74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21" fillId="0" borderId="2" applyNumberFormat="0" applyFont="0" applyBorder="0" applyAlignment="0">
      <alignment horizontal="left" vertical="center"/>
    </xf>
    <xf numFmtId="44" fontId="58" fillId="0" borderId="78">
      <alignment horizontal="right" vertical="top" wrapText="1"/>
    </xf>
    <xf numFmtId="0" fontId="22" fillId="0" borderId="3" applyProtection="0">
      <alignment horizontal="left" vertical="center"/>
    </xf>
    <xf numFmtId="0" fontId="54" fillId="0" borderId="60" applyProtection="0">
      <alignment vertical="center"/>
    </xf>
    <xf numFmtId="0" fontId="54" fillId="0" borderId="60" applyProtection="0">
      <alignment vertical="center"/>
    </xf>
    <xf numFmtId="0" fontId="54" fillId="0" borderId="60" applyProtection="0">
      <alignment vertical="center"/>
    </xf>
    <xf numFmtId="0" fontId="126" fillId="0" borderId="60" applyProtection="0">
      <alignment vertical="center"/>
    </xf>
    <xf numFmtId="0" fontId="117" fillId="0" borderId="77" applyNumberFormat="0" applyFill="0" applyAlignment="0" applyProtection="0"/>
    <xf numFmtId="0" fontId="54" fillId="0" borderId="61" applyProtection="0">
      <alignment vertical="center"/>
    </xf>
    <xf numFmtId="0" fontId="204" fillId="0" borderId="3">
      <alignment horizontal="left" vertical="center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47" fillId="0" borderId="61" applyNumberFormat="0" applyFill="0" applyAlignment="0" applyProtection="0"/>
    <xf numFmtId="44" fontId="5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" fillId="0" borderId="0"/>
    <xf numFmtId="44" fontId="5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47" fillId="0" borderId="0" applyFont="0" applyFill="0" applyBorder="0" applyAlignment="0" applyProtection="0"/>
    <xf numFmtId="0" fontId="2" fillId="0" borderId="0"/>
    <xf numFmtId="0" fontId="54" fillId="0" borderId="60" applyProtection="0">
      <alignment vertical="center"/>
    </xf>
    <xf numFmtId="0" fontId="126" fillId="0" borderId="60" applyProtection="0">
      <alignment vertical="center"/>
    </xf>
    <xf numFmtId="0" fontId="54" fillId="0" borderId="60" applyProtection="0">
      <alignment vertical="center"/>
    </xf>
    <xf numFmtId="0" fontId="54" fillId="0" borderId="60" applyProtection="0">
      <alignment vertical="center"/>
    </xf>
    <xf numFmtId="0" fontId="126" fillId="0" borderId="60" applyProtection="0">
      <alignment vertical="center"/>
    </xf>
    <xf numFmtId="0" fontId="54" fillId="0" borderId="60" applyProtection="0">
      <alignment vertical="center"/>
    </xf>
    <xf numFmtId="0" fontId="53" fillId="0" borderId="60" applyProtection="0"/>
    <xf numFmtId="0" fontId="54" fillId="0" borderId="60" applyProtection="0">
      <alignment vertical="center"/>
    </xf>
    <xf numFmtId="0" fontId="126" fillId="0" borderId="60" applyProtection="0">
      <alignment vertical="center"/>
    </xf>
    <xf numFmtId="0" fontId="54" fillId="0" borderId="60" applyProtection="0">
      <alignment vertical="center"/>
    </xf>
    <xf numFmtId="0" fontId="54" fillId="0" borderId="60" applyProtection="0">
      <alignment vertical="center"/>
    </xf>
    <xf numFmtId="0" fontId="126" fillId="0" borderId="60" applyProtection="0">
      <alignment vertical="center"/>
    </xf>
    <xf numFmtId="0" fontId="54" fillId="0" borderId="60" applyProtection="0">
      <alignment vertical="center"/>
    </xf>
    <xf numFmtId="0" fontId="54" fillId="0" borderId="60" applyProtection="0">
      <alignment vertical="center"/>
    </xf>
    <xf numFmtId="0" fontId="126" fillId="0" borderId="60" applyProtection="0">
      <alignment vertical="center"/>
    </xf>
    <xf numFmtId="0" fontId="54" fillId="0" borderId="60" applyProtection="0">
      <alignment vertical="center"/>
    </xf>
    <xf numFmtId="0" fontId="178" fillId="0" borderId="60" applyProtection="0"/>
    <xf numFmtId="0" fontId="5" fillId="0" borderId="0"/>
    <xf numFmtId="0" fontId="42" fillId="0" borderId="3" applyProtection="0"/>
    <xf numFmtId="3" fontId="126" fillId="0" borderId="4" applyProtection="0">
      <alignment horizontal="left" vertical="center"/>
    </xf>
    <xf numFmtId="3" fontId="126" fillId="0" borderId="4" applyProtection="0">
      <alignment horizontal="left" vertical="center"/>
    </xf>
    <xf numFmtId="0" fontId="54" fillId="0" borderId="60" applyProtection="0">
      <alignment vertical="center"/>
    </xf>
    <xf numFmtId="0" fontId="126" fillId="0" borderId="60" applyProtection="0">
      <alignment vertical="center"/>
    </xf>
    <xf numFmtId="0" fontId="54" fillId="0" borderId="60" applyProtection="0">
      <alignment vertical="center"/>
    </xf>
    <xf numFmtId="0" fontId="54" fillId="0" borderId="60" applyProtection="0">
      <alignment vertical="center"/>
    </xf>
    <xf numFmtId="0" fontId="126" fillId="0" borderId="60" applyProtection="0">
      <alignment vertical="center"/>
    </xf>
    <xf numFmtId="0" fontId="54" fillId="0" borderId="60" applyProtection="0">
      <alignment vertical="center"/>
    </xf>
    <xf numFmtId="0" fontId="126" fillId="0" borderId="60" applyProtection="0">
      <alignment vertical="center"/>
    </xf>
    <xf numFmtId="0" fontId="54" fillId="0" borderId="60" applyProtection="0">
      <alignment vertical="center"/>
    </xf>
    <xf numFmtId="0" fontId="204" fillId="0" borderId="3">
      <alignment horizontal="left" vertical="center"/>
    </xf>
    <xf numFmtId="0" fontId="22" fillId="0" borderId="3" applyProtection="0">
      <alignment horizontal="left" vertical="center"/>
    </xf>
    <xf numFmtId="0" fontId="121" fillId="0" borderId="2" applyNumberFormat="0" applyFont="0" applyBorder="0" applyAlignment="0">
      <alignment horizontal="left" vertical="center"/>
    </xf>
    <xf numFmtId="0" fontId="104" fillId="0" borderId="2" applyNumberFormat="0" applyFont="0" applyBorder="0" applyAlignment="0">
      <alignment horizontal="left" vertical="center"/>
    </xf>
    <xf numFmtId="0" fontId="58" fillId="70" borderId="73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89" fillId="49" borderId="64" applyNumberFormat="0" applyAlignment="0" applyProtection="0"/>
    <xf numFmtId="10" fontId="46" fillId="67" borderId="60" applyNumberFormat="0" applyBorder="0" applyAlignment="0" applyProtection="0"/>
    <xf numFmtId="0" fontId="80" fillId="0" borderId="3">
      <alignment horizontal="left" vertical="center"/>
    </xf>
    <xf numFmtId="0" fontId="42" fillId="151" borderId="3"/>
    <xf numFmtId="0" fontId="42" fillId="0" borderId="3" applyProtection="0"/>
    <xf numFmtId="0" fontId="64" fillId="63" borderId="64" applyNumberFormat="0" applyAlignment="0" applyProtection="0"/>
    <xf numFmtId="178" fontId="54" fillId="0" borderId="60" applyNumberFormat="0" applyFont="0" applyBorder="0" applyAlignment="0">
      <alignment horizontal="right" vertical="center"/>
      <protection locked="0"/>
    </xf>
    <xf numFmtId="0" fontId="5" fillId="0" borderId="0"/>
    <xf numFmtId="0" fontId="24" fillId="0" borderId="0" applyBorder="0" applyProtection="0"/>
    <xf numFmtId="0" fontId="54" fillId="0" borderId="61" applyProtection="0">
      <alignment vertical="center"/>
    </xf>
    <xf numFmtId="0" fontId="54" fillId="0" borderId="61" applyProtection="0">
      <alignment vertical="center"/>
    </xf>
    <xf numFmtId="0" fontId="178" fillId="0" borderId="116" applyProtection="0"/>
    <xf numFmtId="0" fontId="53" fillId="0" borderId="61" applyNumberFormat="0" applyFill="0" applyAlignment="0" applyProtection="0"/>
    <xf numFmtId="0" fontId="178" fillId="0" borderId="60" applyProtection="0"/>
    <xf numFmtId="0" fontId="54" fillId="0" borderId="61" applyProtection="0">
      <alignment vertical="center"/>
    </xf>
    <xf numFmtId="0" fontId="5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0" borderId="0"/>
    <xf numFmtId="0" fontId="42" fillId="151" borderId="3"/>
    <xf numFmtId="43" fontId="9" fillId="0" borderId="0" applyFont="0" applyFill="0" applyBorder="0" applyAlignment="0" applyProtection="0"/>
    <xf numFmtId="39" fontId="243" fillId="0" borderId="0"/>
    <xf numFmtId="0" fontId="2" fillId="0" borderId="0"/>
    <xf numFmtId="0" fontId="2" fillId="0" borderId="0"/>
    <xf numFmtId="0" fontId="2" fillId="0" borderId="0"/>
    <xf numFmtId="0" fontId="42" fillId="192" borderId="3"/>
    <xf numFmtId="40" fontId="244" fillId="0" borderId="0" applyBorder="0">
      <alignment horizontal="right"/>
    </xf>
    <xf numFmtId="1" fontId="53" fillId="43" borderId="60" applyNumberFormat="0" applyFill="0" applyBorder="0" applyAlignment="0" applyProtection="0">
      <alignment horizontal="center" vertical="center" wrapText="1"/>
      <protection locked="0"/>
    </xf>
    <xf numFmtId="0" fontId="42" fillId="192" borderId="3"/>
  </cellStyleXfs>
  <cellXfs count="252">
    <xf numFmtId="0" fontId="0" fillId="0" borderId="0" xfId="0"/>
    <xf numFmtId="0" fontId="12" fillId="0" borderId="0" xfId="6" applyFont="1" applyAlignment="1">
      <alignment horizontal="center"/>
    </xf>
    <xf numFmtId="0" fontId="12" fillId="0" borderId="0" xfId="6" applyFont="1"/>
    <xf numFmtId="43" fontId="12" fillId="0" borderId="0" xfId="1" applyFont="1"/>
    <xf numFmtId="0" fontId="12" fillId="0" borderId="1" xfId="6" applyFont="1" applyBorder="1"/>
    <xf numFmtId="0" fontId="12" fillId="2" borderId="1" xfId="6" applyFont="1" applyFill="1" applyBorder="1" applyAlignment="1">
      <alignment horizontal="center"/>
    </xf>
    <xf numFmtId="0" fontId="11" fillId="2" borderId="1" xfId="6" applyFont="1" applyFill="1" applyBorder="1"/>
    <xf numFmtId="3" fontId="13" fillId="2" borderId="1" xfId="4" applyNumberFormat="1" applyFont="1" applyFill="1" applyBorder="1" applyAlignment="1" applyProtection="1">
      <alignment horizontal="right" vertical="center"/>
      <protection locked="0"/>
    </xf>
    <xf numFmtId="0" fontId="14" fillId="2" borderId="0" xfId="6" applyFont="1" applyFill="1" applyAlignment="1">
      <alignment horizontal="center"/>
    </xf>
    <xf numFmtId="0" fontId="12" fillId="0" borderId="0" xfId="6" applyFont="1" applyAlignment="1">
      <alignment vertical="center"/>
    </xf>
    <xf numFmtId="0" fontId="4" fillId="3" borderId="8" xfId="2" applyFont="1" applyFill="1" applyBorder="1" applyAlignment="1" applyProtection="1">
      <alignment horizontal="center" vertical="center" wrapText="1"/>
    </xf>
    <xf numFmtId="0" fontId="4" fillId="3" borderId="12" xfId="2" applyFont="1" applyFill="1" applyBorder="1" applyAlignment="1" applyProtection="1">
      <alignment horizontal="center" vertical="center" wrapText="1"/>
    </xf>
    <xf numFmtId="0" fontId="10" fillId="2" borderId="13" xfId="7" applyFont="1" applyFill="1" applyBorder="1" applyAlignment="1">
      <alignment horizontal="left" vertical="center" wrapText="1"/>
    </xf>
    <xf numFmtId="0" fontId="10" fillId="2" borderId="18" xfId="7" applyFont="1" applyFill="1" applyBorder="1" applyAlignment="1">
      <alignment horizontal="left" vertical="center" wrapText="1"/>
    </xf>
    <xf numFmtId="0" fontId="15" fillId="0" borderId="0" xfId="6" applyFont="1"/>
    <xf numFmtId="168" fontId="10" fillId="4" borderId="20" xfId="2" applyNumberFormat="1" applyFont="1" applyFill="1" applyBorder="1" applyAlignment="1" applyProtection="1">
      <alignment vertical="center" wrapText="1"/>
    </xf>
    <xf numFmtId="0" fontId="3" fillId="0" borderId="0" xfId="8"/>
    <xf numFmtId="0" fontId="16" fillId="0" borderId="0" xfId="8" applyFont="1"/>
    <xf numFmtId="0" fontId="3" fillId="0" borderId="0" xfId="8" applyAlignment="1">
      <alignment horizontal="center" vertical="center"/>
    </xf>
    <xf numFmtId="0" fontId="3" fillId="0" borderId="0" xfId="8" applyAlignment="1">
      <alignment horizontal="center"/>
    </xf>
    <xf numFmtId="0" fontId="5" fillId="0" borderId="0" xfId="2" applyAlignment="1" applyProtection="1">
      <alignment vertical="center"/>
      <protection locked="0"/>
    </xf>
    <xf numFmtId="169" fontId="5" fillId="2" borderId="1" xfId="4" applyNumberFormat="1" applyFont="1" applyFill="1" applyBorder="1" applyAlignment="1" applyProtection="1">
      <alignment horizontal="center" vertical="center"/>
      <protection locked="0"/>
    </xf>
    <xf numFmtId="0" fontId="5" fillId="0" borderId="0" xfId="9" applyFont="1" applyAlignment="1">
      <alignment vertical="center"/>
    </xf>
    <xf numFmtId="0" fontId="6" fillId="0" borderId="26" xfId="10" applyFont="1" applyBorder="1" applyAlignment="1">
      <alignment horizontal="center" vertical="center" wrapText="1"/>
    </xf>
    <xf numFmtId="43" fontId="6" fillId="0" borderId="26" xfId="1" applyFont="1" applyFill="1" applyBorder="1" applyAlignment="1" applyProtection="1">
      <alignment horizontal="right" vertical="center" wrapText="1"/>
    </xf>
    <xf numFmtId="0" fontId="5" fillId="0" borderId="0" xfId="9" applyFont="1"/>
    <xf numFmtId="0" fontId="5" fillId="2" borderId="0" xfId="2" applyFill="1" applyAlignment="1">
      <alignment horizontal="center" vertical="center"/>
    </xf>
    <xf numFmtId="0" fontId="18" fillId="0" borderId="0" xfId="0" applyFont="1"/>
    <xf numFmtId="43" fontId="5" fillId="0" borderId="0" xfId="1" applyFont="1" applyFill="1" applyBorder="1" applyAlignment="1">
      <alignment vertical="center"/>
    </xf>
    <xf numFmtId="0" fontId="5" fillId="2" borderId="1" xfId="2" applyFill="1" applyBorder="1" applyAlignment="1">
      <alignment horizontal="center" vertical="center"/>
    </xf>
    <xf numFmtId="0" fontId="5" fillId="2" borderId="1" xfId="2" applyFill="1" applyBorder="1" applyAlignment="1">
      <alignment horizontal="left" vertical="center"/>
    </xf>
    <xf numFmtId="43" fontId="10" fillId="2" borderId="1" xfId="1" applyFont="1" applyFill="1" applyBorder="1" applyAlignment="1" applyProtection="1">
      <alignment horizontal="right" vertical="center"/>
      <protection locked="0"/>
    </xf>
    <xf numFmtId="4" fontId="10" fillId="2" borderId="1" xfId="9" applyNumberFormat="1" applyFont="1" applyFill="1" applyBorder="1" applyAlignment="1" applyProtection="1">
      <alignment horizontal="center" vertical="center"/>
      <protection locked="0"/>
    </xf>
    <xf numFmtId="0" fontId="21" fillId="0" borderId="0" xfId="2" applyFont="1" applyAlignment="1" applyProtection="1">
      <alignment vertical="center"/>
      <protection locked="0"/>
    </xf>
    <xf numFmtId="3" fontId="20" fillId="3" borderId="32" xfId="2" applyNumberFormat="1" applyFont="1" applyFill="1" applyBorder="1" applyAlignment="1" applyProtection="1">
      <alignment horizontal="center" vertical="center" wrapText="1"/>
    </xf>
    <xf numFmtId="168" fontId="22" fillId="4" borderId="7" xfId="2" applyNumberFormat="1" applyFont="1" applyFill="1" applyBorder="1" applyAlignment="1" applyProtection="1">
      <alignment vertical="center" wrapText="1"/>
    </xf>
    <xf numFmtId="168" fontId="22" fillId="4" borderId="34" xfId="2" applyNumberFormat="1" applyFont="1" applyFill="1" applyBorder="1" applyAlignment="1" applyProtection="1">
      <alignment horizontal="center" vertical="center" wrapText="1"/>
    </xf>
    <xf numFmtId="43" fontId="22" fillId="4" borderId="34" xfId="1" applyFont="1" applyFill="1" applyBorder="1" applyAlignment="1" applyProtection="1">
      <alignment vertical="center" wrapText="1"/>
    </xf>
    <xf numFmtId="43" fontId="22" fillId="4" borderId="7" xfId="1" applyFont="1" applyFill="1" applyBorder="1" applyAlignment="1" applyProtection="1">
      <alignment vertical="center" wrapText="1"/>
    </xf>
    <xf numFmtId="170" fontId="23" fillId="5" borderId="10" xfId="7" applyNumberFormat="1" applyFont="1" applyFill="1" applyBorder="1" applyAlignment="1">
      <alignment horizontal="left" vertical="center" wrapText="1"/>
    </xf>
    <xf numFmtId="0" fontId="23" fillId="5" borderId="11" xfId="10" applyFont="1" applyFill="1" applyBorder="1" applyAlignment="1">
      <alignment horizontal="center" vertical="center" wrapText="1"/>
    </xf>
    <xf numFmtId="43" fontId="23" fillId="5" borderId="25" xfId="1" applyFont="1" applyFill="1" applyBorder="1" applyAlignment="1" applyProtection="1">
      <alignment horizontal="right" vertical="center" wrapText="1"/>
    </xf>
    <xf numFmtId="0" fontId="5" fillId="2" borderId="0" xfId="9" applyFont="1" applyFill="1" applyAlignment="1">
      <alignment vertical="center"/>
    </xf>
    <xf numFmtId="43" fontId="25" fillId="0" borderId="26" xfId="1" applyFont="1" applyFill="1" applyBorder="1" applyAlignment="1" applyProtection="1">
      <alignment horizontal="right" vertical="center" wrapText="1"/>
    </xf>
    <xf numFmtId="170" fontId="25" fillId="0" borderId="16" xfId="7" applyNumberFormat="1" applyFont="1" applyBorder="1" applyAlignment="1">
      <alignment horizontal="left" vertical="top" wrapText="1"/>
    </xf>
    <xf numFmtId="0" fontId="25" fillId="0" borderId="26" xfId="10" applyFont="1" applyBorder="1" applyAlignment="1">
      <alignment horizontal="center" vertical="center" wrapText="1"/>
    </xf>
    <xf numFmtId="167" fontId="6" fillId="2" borderId="0" xfId="9" applyNumberFormat="1" applyFill="1" applyAlignment="1">
      <alignment vertical="center"/>
    </xf>
    <xf numFmtId="0" fontId="6" fillId="2" borderId="0" xfId="9" applyFill="1" applyAlignment="1">
      <alignment vertical="center"/>
    </xf>
    <xf numFmtId="170" fontId="6" fillId="0" borderId="16" xfId="7" applyNumberFormat="1" applyBorder="1" applyAlignment="1">
      <alignment horizontal="left" vertical="top" wrapText="1"/>
    </xf>
    <xf numFmtId="170" fontId="25" fillId="0" borderId="16" xfId="7" applyNumberFormat="1" applyFont="1" applyBorder="1" applyAlignment="1">
      <alignment horizontal="left" vertical="center" wrapText="1"/>
    </xf>
    <xf numFmtId="43" fontId="25" fillId="0" borderId="26" xfId="1" applyFont="1" applyFill="1" applyBorder="1" applyAlignment="1" applyProtection="1">
      <alignment horizontal="left" vertical="center" wrapText="1"/>
    </xf>
    <xf numFmtId="43" fontId="25" fillId="0" borderId="26" xfId="1" applyFont="1" applyFill="1" applyBorder="1" applyAlignment="1" applyProtection="1">
      <alignment horizontal="center" vertical="center" wrapText="1"/>
    </xf>
    <xf numFmtId="43" fontId="6" fillId="0" borderId="37" xfId="1" applyFont="1" applyFill="1" applyBorder="1" applyAlignment="1" applyProtection="1">
      <alignment horizontal="right" vertical="center" wrapText="1"/>
    </xf>
    <xf numFmtId="43" fontId="23" fillId="5" borderId="40" xfId="1" applyFont="1" applyFill="1" applyBorder="1" applyAlignment="1" applyProtection="1">
      <alignment horizontal="right" vertical="center" wrapText="1"/>
    </xf>
    <xf numFmtId="43" fontId="23" fillId="5" borderId="9" xfId="1" applyFont="1" applyFill="1" applyBorder="1" applyAlignment="1" applyProtection="1">
      <alignment horizontal="right" vertical="center" wrapText="1"/>
    </xf>
    <xf numFmtId="170" fontId="23" fillId="6" borderId="15" xfId="7" applyNumberFormat="1" applyFont="1" applyFill="1" applyBorder="1" applyAlignment="1">
      <alignment horizontal="left" vertical="center" wrapText="1"/>
    </xf>
    <xf numFmtId="0" fontId="23" fillId="6" borderId="16" xfId="10" applyFont="1" applyFill="1" applyBorder="1" applyAlignment="1">
      <alignment horizontal="center" vertical="center" wrapText="1"/>
    </xf>
    <xf numFmtId="43" fontId="23" fillId="6" borderId="26" xfId="1" applyFont="1" applyFill="1" applyBorder="1" applyAlignment="1" applyProtection="1">
      <alignment horizontal="right" vertical="center" wrapText="1"/>
    </xf>
    <xf numFmtId="0" fontId="25" fillId="2" borderId="0" xfId="9" applyFont="1" applyFill="1" applyAlignment="1">
      <alignment vertical="center"/>
    </xf>
    <xf numFmtId="171" fontId="25" fillId="0" borderId="26" xfId="1" applyNumberFormat="1" applyFont="1" applyFill="1" applyBorder="1" applyAlignment="1" applyProtection="1">
      <alignment horizontal="right" vertical="center" wrapText="1"/>
    </xf>
    <xf numFmtId="0" fontId="25" fillId="0" borderId="41" xfId="0" applyFont="1" applyBorder="1" applyAlignment="1">
      <alignment horizontal="left" vertical="top" wrapText="1"/>
    </xf>
    <xf numFmtId="0" fontId="25" fillId="0" borderId="0" xfId="9" applyFont="1" applyAlignment="1">
      <alignment vertical="center"/>
    </xf>
    <xf numFmtId="171" fontId="25" fillId="0" borderId="0" xfId="9" applyNumberFormat="1" applyFont="1" applyAlignment="1">
      <alignment vertical="center"/>
    </xf>
    <xf numFmtId="0" fontId="25" fillId="7" borderId="0" xfId="9" applyFont="1" applyFill="1" applyAlignment="1">
      <alignment vertical="center"/>
    </xf>
    <xf numFmtId="0" fontId="25" fillId="8" borderId="0" xfId="9" applyFont="1" applyFill="1" applyAlignment="1">
      <alignment vertical="center"/>
    </xf>
    <xf numFmtId="172" fontId="23" fillId="6" borderId="13" xfId="7" applyNumberFormat="1" applyFont="1" applyFill="1" applyBorder="1" applyAlignment="1">
      <alignment horizontal="center" vertical="center" wrapText="1"/>
    </xf>
    <xf numFmtId="43" fontId="23" fillId="6" borderId="14" xfId="1" applyFont="1" applyFill="1" applyBorder="1" applyAlignment="1" applyProtection="1">
      <alignment horizontal="right" vertical="center" wrapText="1"/>
    </xf>
    <xf numFmtId="37" fontId="25" fillId="0" borderId="26" xfId="1" applyNumberFormat="1" applyFont="1" applyFill="1" applyBorder="1" applyAlignment="1" applyProtection="1">
      <alignment horizontal="right" vertical="center" wrapText="1"/>
    </xf>
    <xf numFmtId="0" fontId="25" fillId="9" borderId="0" xfId="9" applyFont="1" applyFill="1" applyAlignment="1">
      <alignment vertical="center"/>
    </xf>
    <xf numFmtId="0" fontId="25" fillId="0" borderId="5" xfId="0" applyFont="1" applyBorder="1" applyAlignment="1">
      <alignment horizontal="left" vertical="top" wrapText="1"/>
    </xf>
    <xf numFmtId="171" fontId="25" fillId="0" borderId="25" xfId="1" applyNumberFormat="1" applyFont="1" applyFill="1" applyBorder="1" applyAlignment="1">
      <alignment horizontal="right" vertical="center" wrapText="1"/>
    </xf>
    <xf numFmtId="43" fontId="25" fillId="2" borderId="26" xfId="1" applyFont="1" applyFill="1" applyBorder="1" applyAlignment="1" applyProtection="1">
      <alignment horizontal="right" vertical="center" wrapText="1"/>
    </xf>
    <xf numFmtId="0" fontId="25" fillId="2" borderId="26" xfId="10" applyFont="1" applyFill="1" applyBorder="1" applyAlignment="1">
      <alignment horizontal="center" vertical="center" wrapText="1"/>
    </xf>
    <xf numFmtId="170" fontId="25" fillId="0" borderId="15" xfId="7" applyNumberFormat="1" applyFont="1" applyBorder="1" applyAlignment="1">
      <alignment horizontal="left" vertical="top" wrapText="1"/>
    </xf>
    <xf numFmtId="174" fontId="25" fillId="0" borderId="25" xfId="1" applyNumberFormat="1" applyFont="1" applyFill="1" applyBorder="1" applyAlignment="1">
      <alignment horizontal="right" vertical="center" wrapText="1"/>
    </xf>
    <xf numFmtId="175" fontId="25" fillId="0" borderId="0" xfId="9" applyNumberFormat="1" applyFont="1" applyAlignment="1">
      <alignment vertical="center"/>
    </xf>
    <xf numFmtId="0" fontId="5" fillId="0" borderId="0" xfId="9" applyFont="1" applyAlignment="1">
      <alignment horizontal="center"/>
    </xf>
    <xf numFmtId="43" fontId="5" fillId="0" borderId="0" xfId="1" applyFont="1" applyAlignment="1">
      <alignment horizontal="right"/>
    </xf>
    <xf numFmtId="43" fontId="5" fillId="2" borderId="0" xfId="1" applyFont="1" applyFill="1" applyBorder="1" applyAlignment="1">
      <alignment horizontal="center" vertical="center"/>
    </xf>
    <xf numFmtId="168" fontId="22" fillId="4" borderId="33" xfId="2" applyNumberFormat="1" applyFont="1" applyFill="1" applyBorder="1" applyAlignment="1" applyProtection="1">
      <alignment vertical="center" wrapText="1"/>
    </xf>
    <xf numFmtId="168" fontId="22" fillId="4" borderId="7" xfId="2" applyNumberFormat="1" applyFont="1" applyFill="1" applyBorder="1" applyAlignment="1" applyProtection="1">
      <alignment horizontal="center" vertical="center" wrapText="1"/>
    </xf>
    <xf numFmtId="43" fontId="22" fillId="4" borderId="7" xfId="1" applyFont="1" applyFill="1" applyBorder="1" applyAlignment="1" applyProtection="1">
      <alignment horizontal="right" vertical="center" wrapText="1"/>
    </xf>
    <xf numFmtId="168" fontId="22" fillId="4" borderId="35" xfId="2" applyNumberFormat="1" applyFont="1" applyFill="1" applyBorder="1" applyAlignment="1" applyProtection="1">
      <alignment horizontal="right" vertical="center" wrapText="1"/>
    </xf>
    <xf numFmtId="49" fontId="23" fillId="5" borderId="13" xfId="7" applyNumberFormat="1" applyFont="1" applyFill="1" applyBorder="1" applyAlignment="1">
      <alignment horizontal="left" vertical="center" wrapText="1"/>
    </xf>
    <xf numFmtId="170" fontId="23" fillId="5" borderId="16" xfId="7" applyNumberFormat="1" applyFont="1" applyFill="1" applyBorder="1" applyAlignment="1">
      <alignment horizontal="left" vertical="center" wrapText="1"/>
    </xf>
    <xf numFmtId="0" fontId="23" fillId="5" borderId="26" xfId="10" applyFont="1" applyFill="1" applyBorder="1" applyAlignment="1">
      <alignment horizontal="center" vertical="center" wrapText="1"/>
    </xf>
    <xf numFmtId="4" fontId="23" fillId="5" borderId="14" xfId="7" applyNumberFormat="1" applyFont="1" applyFill="1" applyBorder="1" applyAlignment="1">
      <alignment horizontal="center" vertical="center" wrapText="1"/>
    </xf>
    <xf numFmtId="170" fontId="23" fillId="6" borderId="13" xfId="7" applyNumberFormat="1" applyFont="1" applyFill="1" applyBorder="1" applyAlignment="1">
      <alignment horizontal="left" vertical="center" wrapText="1"/>
    </xf>
    <xf numFmtId="0" fontId="23" fillId="6" borderId="16" xfId="10" applyFont="1" applyFill="1" applyBorder="1" applyAlignment="1">
      <alignment horizontal="left" vertical="center" wrapText="1"/>
    </xf>
    <xf numFmtId="4" fontId="23" fillId="6" borderId="14" xfId="7" applyNumberFormat="1" applyFont="1" applyFill="1" applyBorder="1" applyAlignment="1">
      <alignment horizontal="center" vertical="center" wrapText="1"/>
    </xf>
    <xf numFmtId="170" fontId="25" fillId="0" borderId="13" xfId="7" applyNumberFormat="1" applyFont="1" applyBorder="1" applyAlignment="1">
      <alignment horizontal="left" vertical="center" wrapText="1"/>
    </xf>
    <xf numFmtId="43" fontId="25" fillId="0" borderId="26" xfId="1" applyFont="1" applyFill="1" applyBorder="1" applyAlignment="1" applyProtection="1">
      <alignment horizontal="left" vertical="top" wrapText="1"/>
    </xf>
    <xf numFmtId="4" fontId="35" fillId="0" borderId="14" xfId="7" quotePrefix="1" applyNumberFormat="1" applyFont="1" applyBorder="1" applyAlignment="1">
      <alignment horizontal="center" vertical="center" wrapText="1"/>
    </xf>
    <xf numFmtId="4" fontId="35" fillId="0" borderId="14" xfId="7" applyNumberFormat="1" applyFont="1" applyBorder="1" applyAlignment="1">
      <alignment horizontal="center" vertical="center" wrapText="1"/>
    </xf>
    <xf numFmtId="4" fontId="35" fillId="0" borderId="43" xfId="7" applyNumberFormat="1" applyFont="1" applyBorder="1" applyAlignment="1">
      <alignment horizontal="right" vertical="center" wrapText="1"/>
    </xf>
    <xf numFmtId="0" fontId="36" fillId="0" borderId="0" xfId="0" applyFont="1"/>
    <xf numFmtId="4" fontId="35" fillId="0" borderId="15" xfId="7" applyNumberFormat="1" applyFont="1" applyBorder="1" applyAlignment="1">
      <alignment horizontal="right" vertical="center" wrapText="1"/>
    </xf>
    <xf numFmtId="49" fontId="25" fillId="0" borderId="26" xfId="1" applyNumberFormat="1" applyFont="1" applyFill="1" applyBorder="1" applyAlignment="1" applyProtection="1">
      <alignment horizontal="left" vertical="top" wrapText="1"/>
    </xf>
    <xf numFmtId="4" fontId="37" fillId="0" borderId="14" xfId="7" applyNumberFormat="1" applyFont="1" applyBorder="1" applyAlignment="1">
      <alignment horizontal="left" vertical="center" wrapText="1"/>
    </xf>
    <xf numFmtId="0" fontId="25" fillId="0" borderId="26" xfId="1" applyNumberFormat="1" applyFont="1" applyFill="1" applyBorder="1" applyAlignment="1" applyProtection="1">
      <alignment horizontal="left" vertical="top" wrapText="1"/>
    </xf>
    <xf numFmtId="170" fontId="35" fillId="10" borderId="13" xfId="7" applyNumberFormat="1" applyFont="1" applyFill="1" applyBorder="1" applyAlignment="1">
      <alignment horizontal="left" vertical="center" wrapText="1"/>
    </xf>
    <xf numFmtId="170" fontId="35" fillId="10" borderId="26" xfId="7" applyNumberFormat="1" applyFont="1" applyFill="1" applyBorder="1" applyAlignment="1">
      <alignment horizontal="left" vertical="center" wrapText="1"/>
    </xf>
    <xf numFmtId="0" fontId="35" fillId="10" borderId="16" xfId="10" applyFont="1" applyFill="1" applyBorder="1" applyAlignment="1">
      <alignment horizontal="center" vertical="center" wrapText="1"/>
    </xf>
    <xf numFmtId="4" fontId="35" fillId="10" borderId="14" xfId="7" applyNumberFormat="1" applyFont="1" applyFill="1" applyBorder="1" applyAlignment="1">
      <alignment horizontal="center" vertical="center" wrapText="1"/>
    </xf>
    <xf numFmtId="0" fontId="25" fillId="0" borderId="26" xfId="0" applyFont="1" applyBorder="1" applyAlignment="1">
      <alignment vertical="center" wrapText="1"/>
    </xf>
    <xf numFmtId="0" fontId="25" fillId="0" borderId="16" xfId="7" applyFont="1" applyBorder="1" applyAlignment="1">
      <alignment horizontal="left" vertical="center" wrapText="1"/>
    </xf>
    <xf numFmtId="0" fontId="25" fillId="0" borderId="38" xfId="7" applyFont="1" applyBorder="1" applyAlignment="1">
      <alignment horizontal="left" vertical="center" wrapText="1"/>
    </xf>
    <xf numFmtId="4" fontId="37" fillId="0" borderId="39" xfId="7" applyNumberFormat="1" applyFont="1" applyBorder="1" applyAlignment="1">
      <alignment horizontal="left" vertical="center" wrapText="1"/>
    </xf>
    <xf numFmtId="49" fontId="23" fillId="5" borderId="45" xfId="7" applyNumberFormat="1" applyFont="1" applyFill="1" applyBorder="1" applyAlignment="1">
      <alignment horizontal="left" vertical="center" wrapText="1"/>
    </xf>
    <xf numFmtId="170" fontId="23" fillId="5" borderId="46" xfId="7" applyNumberFormat="1" applyFont="1" applyFill="1" applyBorder="1" applyAlignment="1">
      <alignment horizontal="left" vertical="center" wrapText="1"/>
    </xf>
    <xf numFmtId="0" fontId="23" fillId="5" borderId="47" xfId="10" applyFont="1" applyFill="1" applyBorder="1" applyAlignment="1">
      <alignment horizontal="center" vertical="center" wrapText="1"/>
    </xf>
    <xf numFmtId="43" fontId="23" fillId="5" borderId="47" xfId="1" applyFont="1" applyFill="1" applyBorder="1" applyAlignment="1" applyProtection="1">
      <alignment horizontal="right" vertical="center" wrapText="1"/>
    </xf>
    <xf numFmtId="4" fontId="23" fillId="5" borderId="48" xfId="7" applyNumberFormat="1" applyFont="1" applyFill="1" applyBorder="1" applyAlignment="1">
      <alignment horizontal="center" vertical="center" wrapText="1"/>
    </xf>
    <xf numFmtId="49" fontId="25" fillId="11" borderId="49" xfId="7" applyNumberFormat="1" applyFont="1" applyFill="1" applyBorder="1" applyAlignment="1">
      <alignment horizontal="left" vertical="center" wrapText="1"/>
    </xf>
    <xf numFmtId="170" fontId="25" fillId="11" borderId="50" xfId="7" applyNumberFormat="1" applyFont="1" applyFill="1" applyBorder="1" applyAlignment="1">
      <alignment horizontal="left" vertical="center" wrapText="1"/>
    </xf>
    <xf numFmtId="4" fontId="37" fillId="2" borderId="14" xfId="7" applyNumberFormat="1" applyFont="1" applyFill="1" applyBorder="1" applyAlignment="1">
      <alignment horizontal="left" vertical="center" wrapText="1"/>
    </xf>
    <xf numFmtId="0" fontId="23" fillId="5" borderId="46" xfId="10" applyFont="1" applyFill="1" applyBorder="1" applyAlignment="1">
      <alignment horizontal="center" vertical="center" wrapText="1"/>
    </xf>
    <xf numFmtId="0" fontId="0" fillId="10" borderId="0" xfId="0" applyFill="1"/>
    <xf numFmtId="170" fontId="23" fillId="6" borderId="26" xfId="7" applyNumberFormat="1" applyFont="1" applyFill="1" applyBorder="1" applyAlignment="1">
      <alignment horizontal="left" vertical="center" wrapText="1"/>
    </xf>
    <xf numFmtId="170" fontId="25" fillId="0" borderId="38" xfId="7" applyNumberFormat="1" applyFont="1" applyBorder="1" applyAlignment="1">
      <alignment horizontal="left" vertical="center" wrapText="1"/>
    </xf>
    <xf numFmtId="170" fontId="23" fillId="0" borderId="13" xfId="7" applyNumberFormat="1" applyFont="1" applyBorder="1" applyAlignment="1">
      <alignment horizontal="left" vertical="center" wrapText="1"/>
    </xf>
    <xf numFmtId="0" fontId="24" fillId="0" borderId="16" xfId="10" applyFont="1" applyBorder="1" applyAlignment="1">
      <alignment horizontal="left" vertical="center" wrapText="1"/>
    </xf>
    <xf numFmtId="0" fontId="23" fillId="0" borderId="16" xfId="10" applyFont="1" applyBorder="1" applyAlignment="1">
      <alignment horizontal="left" vertical="center" wrapText="1"/>
    </xf>
    <xf numFmtId="0" fontId="23" fillId="0" borderId="16" xfId="10" applyFont="1" applyBorder="1" applyAlignment="1">
      <alignment horizontal="center" vertical="center" wrapText="1"/>
    </xf>
    <xf numFmtId="170" fontId="25" fillId="0" borderId="50" xfId="7" applyNumberFormat="1" applyFont="1" applyBorder="1" applyAlignment="1">
      <alignment horizontal="left" vertical="center" wrapText="1"/>
    </xf>
    <xf numFmtId="3" fontId="12" fillId="0" borderId="0" xfId="6" applyNumberFormat="1" applyFont="1"/>
    <xf numFmtId="0" fontId="10" fillId="2" borderId="0" xfId="2" applyFont="1" applyFill="1" applyAlignment="1">
      <alignment horizontal="center" vertical="center"/>
    </xf>
    <xf numFmtId="3" fontId="20" fillId="3" borderId="29" xfId="2" applyNumberFormat="1" applyFont="1" applyFill="1" applyBorder="1" applyAlignment="1" applyProtection="1">
      <alignment horizontal="center" vertical="center" wrapText="1"/>
    </xf>
    <xf numFmtId="168" fontId="22" fillId="4" borderId="33" xfId="2" applyNumberFormat="1" applyFont="1" applyFill="1" applyBorder="1" applyAlignment="1" applyProtection="1">
      <alignment horizontal="center" vertical="center" wrapText="1"/>
    </xf>
    <xf numFmtId="171" fontId="22" fillId="4" borderId="35" xfId="1" applyNumberFormat="1" applyFont="1" applyFill="1" applyBorder="1" applyAlignment="1" applyProtection="1">
      <alignment vertical="center" wrapText="1"/>
    </xf>
    <xf numFmtId="171" fontId="23" fillId="6" borderId="17" xfId="1" applyNumberFormat="1" applyFont="1" applyFill="1" applyBorder="1" applyAlignment="1" applyProtection="1">
      <alignment horizontal="right" vertical="center" wrapText="1"/>
    </xf>
    <xf numFmtId="173" fontId="25" fillId="0" borderId="13" xfId="7" quotePrefix="1" applyNumberFormat="1" applyFont="1" applyBorder="1" applyAlignment="1">
      <alignment horizontal="center" vertical="center" wrapText="1"/>
    </xf>
    <xf numFmtId="171" fontId="25" fillId="0" borderId="120" xfId="1" applyNumberFormat="1" applyFont="1" applyFill="1" applyBorder="1" applyAlignment="1">
      <alignment horizontal="right" vertical="center" wrapText="1"/>
    </xf>
    <xf numFmtId="170" fontId="23" fillId="5" borderId="121" xfId="7" applyNumberFormat="1" applyFont="1" applyFill="1" applyBorder="1" applyAlignment="1">
      <alignment horizontal="center" vertical="center" wrapText="1"/>
    </xf>
    <xf numFmtId="171" fontId="23" fillId="5" borderId="120" xfId="1" applyNumberFormat="1" applyFont="1" applyFill="1" applyBorder="1" applyAlignment="1" applyProtection="1">
      <alignment horizontal="right" vertical="center" wrapText="1"/>
    </xf>
    <xf numFmtId="170" fontId="25" fillId="2" borderId="13" xfId="7" applyNumberFormat="1" applyFont="1" applyFill="1" applyBorder="1" applyAlignment="1">
      <alignment horizontal="center" vertical="center" wrapText="1"/>
    </xf>
    <xf numFmtId="171" fontId="25" fillId="0" borderId="17" xfId="1" applyNumberFormat="1" applyFont="1" applyFill="1" applyBorder="1" applyAlignment="1" applyProtection="1">
      <alignment horizontal="right" vertical="center" wrapText="1"/>
    </xf>
    <xf numFmtId="170" fontId="6" fillId="2" borderId="13" xfId="7" applyNumberFormat="1" applyFill="1" applyBorder="1" applyAlignment="1">
      <alignment horizontal="center" vertical="center" wrapText="1"/>
    </xf>
    <xf numFmtId="171" fontId="6" fillId="0" borderId="17" xfId="1" applyNumberFormat="1" applyFont="1" applyFill="1" applyBorder="1" applyAlignment="1" applyProtection="1">
      <alignment horizontal="right" vertical="center" wrapText="1"/>
    </xf>
    <xf numFmtId="170" fontId="25" fillId="0" borderId="13" xfId="7" applyNumberFormat="1" applyFont="1" applyBorder="1" applyAlignment="1">
      <alignment horizontal="center" vertical="center" wrapText="1"/>
    </xf>
    <xf numFmtId="170" fontId="23" fillId="5" borderId="8" xfId="7" applyNumberFormat="1" applyFont="1" applyFill="1" applyBorder="1" applyAlignment="1">
      <alignment horizontal="center" vertical="center" wrapText="1"/>
    </xf>
    <xf numFmtId="171" fontId="23" fillId="5" borderId="12" xfId="1" applyNumberFormat="1" applyFont="1" applyFill="1" applyBorder="1" applyAlignment="1" applyProtection="1">
      <alignment horizontal="right" vertical="center" wrapText="1"/>
    </xf>
    <xf numFmtId="170" fontId="23" fillId="6" borderId="13" xfId="7" applyNumberFormat="1" applyFont="1" applyFill="1" applyBorder="1" applyAlignment="1">
      <alignment horizontal="center" vertical="center" wrapText="1"/>
    </xf>
    <xf numFmtId="170" fontId="25" fillId="0" borderId="13" xfId="7" quotePrefix="1" applyNumberFormat="1" applyFont="1" applyBorder="1" applyAlignment="1">
      <alignment horizontal="center" vertical="center" wrapText="1"/>
    </xf>
    <xf numFmtId="171" fontId="28" fillId="0" borderId="17" xfId="1" applyNumberFormat="1" applyFont="1" applyFill="1" applyBorder="1" applyAlignment="1" applyProtection="1">
      <alignment horizontal="right" vertical="center" wrapText="1"/>
    </xf>
    <xf numFmtId="0" fontId="1" fillId="0" borderId="0" xfId="0" applyFont="1" applyAlignment="1">
      <alignment horizontal="left" vertical="center" indent="2"/>
    </xf>
    <xf numFmtId="43" fontId="20" fillId="3" borderId="119" xfId="1" applyFont="1" applyFill="1" applyBorder="1" applyAlignment="1" applyProtection="1">
      <alignment horizontal="center" vertical="center" wrapText="1"/>
    </xf>
    <xf numFmtId="0" fontId="20" fillId="3" borderId="28" xfId="2" applyFont="1" applyFill="1" applyBorder="1" applyAlignment="1" applyProtection="1">
      <alignment horizontal="center" vertical="center" wrapText="1"/>
    </xf>
    <xf numFmtId="0" fontId="20" fillId="3" borderId="118" xfId="2" applyFont="1" applyFill="1" applyBorder="1" applyAlignment="1" applyProtection="1">
      <alignment horizontal="center" vertical="center" wrapText="1"/>
    </xf>
    <xf numFmtId="0" fontId="20" fillId="3" borderId="30" xfId="2" applyFont="1" applyFill="1" applyBorder="1" applyAlignment="1" applyProtection="1">
      <alignment horizontal="center" vertical="center" wrapText="1"/>
    </xf>
    <xf numFmtId="3" fontId="20" fillId="3" borderId="31" xfId="2" applyNumberFormat="1" applyFont="1" applyFill="1" applyBorder="1" applyAlignment="1" applyProtection="1">
      <alignment horizontal="center" vertical="center" wrapText="1"/>
    </xf>
    <xf numFmtId="0" fontId="20" fillId="3" borderId="42" xfId="2" applyFont="1" applyFill="1" applyBorder="1" applyAlignment="1" applyProtection="1">
      <alignment horizontal="center" vertical="center" wrapText="1"/>
    </xf>
    <xf numFmtId="3" fontId="20" fillId="3" borderId="0" xfId="2" applyNumberFormat="1" applyFont="1" applyFill="1" applyAlignment="1" applyProtection="1">
      <alignment horizontal="center" vertical="center" wrapText="1"/>
    </xf>
    <xf numFmtId="43" fontId="10" fillId="2" borderId="122" xfId="1" applyFont="1" applyFill="1" applyBorder="1" applyAlignment="1" applyProtection="1">
      <alignment horizontal="right" vertical="center"/>
      <protection locked="0"/>
    </xf>
    <xf numFmtId="168" fontId="22" fillId="4" borderId="123" xfId="2" applyNumberFormat="1" applyFont="1" applyFill="1" applyBorder="1" applyAlignment="1" applyProtection="1">
      <alignment horizontal="center" vertical="center" wrapText="1"/>
    </xf>
    <xf numFmtId="168" fontId="22" fillId="4" borderId="0" xfId="2" applyNumberFormat="1" applyFont="1" applyFill="1" applyAlignment="1" applyProtection="1">
      <alignment horizontal="center" vertical="center" wrapText="1"/>
    </xf>
    <xf numFmtId="168" fontId="22" fillId="4" borderId="0" xfId="2" applyNumberFormat="1" applyFont="1" applyFill="1" applyAlignment="1" applyProtection="1">
      <alignment vertical="center" wrapText="1"/>
    </xf>
    <xf numFmtId="43" fontId="22" fillId="4" borderId="0" xfId="1" applyFont="1" applyFill="1" applyBorder="1" applyAlignment="1" applyProtection="1">
      <alignment vertical="center" wrapText="1"/>
    </xf>
    <xf numFmtId="171" fontId="22" fillId="4" borderId="124" xfId="1" applyNumberFormat="1" applyFont="1" applyFill="1" applyBorder="1" applyAlignment="1" applyProtection="1">
      <alignment vertical="center" wrapText="1"/>
    </xf>
    <xf numFmtId="170" fontId="25" fillId="0" borderId="5" xfId="7" applyNumberFormat="1" applyFont="1" applyBorder="1" applyAlignment="1">
      <alignment horizontal="left" vertical="top" wrapText="1"/>
    </xf>
    <xf numFmtId="0" fontId="25" fillId="0" borderId="41" xfId="10" applyFont="1" applyBorder="1" applyAlignment="1">
      <alignment horizontal="center" vertical="center" wrapText="1"/>
    </xf>
    <xf numFmtId="43" fontId="25" fillId="0" borderId="25" xfId="1" applyFont="1" applyFill="1" applyBorder="1" applyAlignment="1" applyProtection="1">
      <alignment horizontal="right" vertical="center" wrapText="1"/>
    </xf>
    <xf numFmtId="171" fontId="25" fillId="0" borderId="120" xfId="1" applyNumberFormat="1" applyFont="1" applyFill="1" applyBorder="1" applyAlignment="1" applyProtection="1">
      <alignment horizontal="right" vertical="center" wrapText="1"/>
    </xf>
    <xf numFmtId="169" fontId="5" fillId="2" borderId="122" xfId="4" applyNumberFormat="1" applyFont="1" applyFill="1" applyBorder="1" applyAlignment="1" applyProtection="1">
      <alignment horizontal="center" vertical="center"/>
      <protection locked="0"/>
    </xf>
    <xf numFmtId="0" fontId="25" fillId="0" borderId="44" xfId="10" applyFont="1" applyBorder="1" applyAlignment="1">
      <alignment horizontal="center" vertical="center" wrapText="1"/>
    </xf>
    <xf numFmtId="0" fontId="25" fillId="0" borderId="37" xfId="10" applyFont="1" applyBorder="1" applyAlignment="1">
      <alignment horizontal="center" vertical="center" wrapText="1"/>
    </xf>
    <xf numFmtId="170" fontId="23" fillId="5" borderId="5" xfId="7" applyNumberFormat="1" applyFont="1" applyFill="1" applyBorder="1" applyAlignment="1">
      <alignment horizontal="left" vertical="center" wrapText="1"/>
    </xf>
    <xf numFmtId="0" fontId="23" fillId="5" borderId="41" xfId="10" applyFont="1" applyFill="1" applyBorder="1" applyAlignment="1">
      <alignment horizontal="center" vertical="center" wrapText="1"/>
    </xf>
    <xf numFmtId="0" fontId="25" fillId="0" borderId="41" xfId="7" applyFont="1" applyBorder="1" applyAlignment="1">
      <alignment horizontal="left" vertical="center" wrapText="1"/>
    </xf>
    <xf numFmtId="0" fontId="25" fillId="0" borderId="25" xfId="10" applyFont="1" applyBorder="1" applyAlignment="1">
      <alignment horizontal="center" vertical="center" wrapText="1"/>
    </xf>
    <xf numFmtId="4" fontId="37" fillId="0" borderId="36" xfId="7" applyNumberFormat="1" applyFont="1" applyBorder="1" applyAlignment="1">
      <alignment horizontal="left" vertical="center" wrapText="1"/>
    </xf>
    <xf numFmtId="7" fontId="23" fillId="5" borderId="36" xfId="1" applyNumberFormat="1" applyFont="1" applyFill="1" applyBorder="1" applyAlignment="1" applyProtection="1">
      <alignment horizontal="right" vertical="center" wrapText="1"/>
    </xf>
    <xf numFmtId="7" fontId="25" fillId="0" borderId="14" xfId="1" applyNumberFormat="1" applyFont="1" applyFill="1" applyBorder="1" applyAlignment="1" applyProtection="1">
      <alignment horizontal="right" vertical="center" wrapText="1"/>
    </xf>
    <xf numFmtId="7" fontId="25" fillId="0" borderId="36" xfId="1" applyNumberFormat="1" applyFont="1" applyFill="1" applyBorder="1" applyAlignment="1" applyProtection="1">
      <alignment horizontal="right" vertical="center" wrapText="1"/>
    </xf>
    <xf numFmtId="265" fontId="23" fillId="5" borderId="36" xfId="1" applyNumberFormat="1" applyFont="1" applyFill="1" applyBorder="1" applyAlignment="1" applyProtection="1">
      <alignment horizontal="right" vertical="center" wrapText="1"/>
    </xf>
    <xf numFmtId="265" fontId="25" fillId="0" borderId="14" xfId="1" applyNumberFormat="1" applyFont="1" applyFill="1" applyBorder="1" applyAlignment="1" applyProtection="1">
      <alignment horizontal="right" vertical="center" wrapText="1"/>
    </xf>
    <xf numFmtId="265" fontId="6" fillId="0" borderId="14" xfId="1" applyNumberFormat="1" applyFont="1" applyFill="1" applyBorder="1" applyAlignment="1" applyProtection="1">
      <alignment horizontal="right" vertical="center" wrapText="1"/>
    </xf>
    <xf numFmtId="265" fontId="25" fillId="0" borderId="26" xfId="1" applyNumberFormat="1" applyFont="1" applyFill="1" applyBorder="1" applyAlignment="1" applyProtection="1">
      <alignment horizontal="right" vertical="center" wrapText="1"/>
    </xf>
    <xf numFmtId="265" fontId="23" fillId="6" borderId="26" xfId="1" applyNumberFormat="1" applyFont="1" applyFill="1" applyBorder="1" applyAlignment="1" applyProtection="1">
      <alignment horizontal="right" vertical="center" wrapText="1"/>
    </xf>
    <xf numFmtId="265" fontId="23" fillId="6" borderId="14" xfId="1" applyNumberFormat="1" applyFont="1" applyFill="1" applyBorder="1" applyAlignment="1" applyProtection="1">
      <alignment horizontal="right" vertical="center" wrapText="1"/>
    </xf>
    <xf numFmtId="265" fontId="25" fillId="0" borderId="36" xfId="1" applyNumberFormat="1" applyFont="1" applyFill="1" applyBorder="1" applyAlignment="1">
      <alignment horizontal="right" vertical="center" wrapText="1"/>
    </xf>
    <xf numFmtId="265" fontId="23" fillId="5" borderId="9" xfId="1" applyNumberFormat="1" applyFont="1" applyFill="1" applyBorder="1" applyAlignment="1" applyProtection="1">
      <alignment horizontal="right" vertical="center" wrapText="1"/>
    </xf>
    <xf numFmtId="265" fontId="25" fillId="0" borderId="41" xfId="7" applyNumberFormat="1" applyFont="1" applyBorder="1" applyAlignment="1">
      <alignment horizontal="right" vertical="center" wrapText="1"/>
    </xf>
    <xf numFmtId="265" fontId="25" fillId="2" borderId="26" xfId="1" applyNumberFormat="1" applyFont="1" applyFill="1" applyBorder="1" applyAlignment="1" applyProtection="1">
      <alignment horizontal="right" vertical="center" wrapText="1"/>
    </xf>
    <xf numFmtId="265" fontId="25" fillId="2" borderId="14" xfId="1" applyNumberFormat="1" applyFont="1" applyFill="1" applyBorder="1" applyAlignment="1" applyProtection="1">
      <alignment horizontal="right" vertical="center" wrapText="1"/>
    </xf>
    <xf numFmtId="265" fontId="25" fillId="0" borderId="41" xfId="1" applyNumberFormat="1" applyFont="1" applyFill="1" applyBorder="1" applyAlignment="1">
      <alignment horizontal="right" vertical="center" wrapText="1"/>
    </xf>
    <xf numFmtId="170" fontId="6" fillId="0" borderId="26" xfId="7" applyNumberFormat="1" applyBorder="1" applyAlignment="1">
      <alignment horizontal="left" vertical="top" wrapText="1"/>
    </xf>
    <xf numFmtId="265" fontId="6" fillId="0" borderId="26" xfId="1" applyNumberFormat="1" applyFont="1" applyFill="1" applyBorder="1" applyAlignment="1" applyProtection="1">
      <alignment horizontal="right" vertical="center" wrapText="1"/>
    </xf>
    <xf numFmtId="171" fontId="6" fillId="0" borderId="26" xfId="1" applyNumberFormat="1" applyFont="1" applyFill="1" applyBorder="1" applyAlignment="1" applyProtection="1">
      <alignment horizontal="right" vertical="center" wrapText="1"/>
    </xf>
    <xf numFmtId="0" fontId="25" fillId="0" borderId="41" xfId="0" applyFont="1" applyBorder="1" applyAlignment="1">
      <alignment horizontal="left" vertical="top" wrapText="1" indent="1"/>
    </xf>
    <xf numFmtId="265" fontId="23" fillId="5" borderId="46" xfId="10" applyNumberFormat="1" applyFont="1" applyFill="1" applyBorder="1" applyAlignment="1">
      <alignment horizontal="center" vertical="center" wrapText="1"/>
    </xf>
    <xf numFmtId="265" fontId="23" fillId="5" borderId="47" xfId="1" applyNumberFormat="1" applyFont="1" applyFill="1" applyBorder="1" applyAlignment="1" applyProtection="1">
      <alignment horizontal="right" vertical="center" wrapText="1"/>
    </xf>
    <xf numFmtId="265" fontId="23" fillId="6" borderId="16" xfId="10" applyNumberFormat="1" applyFont="1" applyFill="1" applyBorder="1" applyAlignment="1">
      <alignment horizontal="center" vertical="center" wrapText="1"/>
    </xf>
    <xf numFmtId="265" fontId="25" fillId="0" borderId="26" xfId="10" applyNumberFormat="1" applyFont="1" applyBorder="1" applyAlignment="1">
      <alignment horizontal="center" vertical="center" wrapText="1"/>
    </xf>
    <xf numFmtId="265" fontId="23" fillId="5" borderId="26" xfId="10" applyNumberFormat="1" applyFont="1" applyFill="1" applyBorder="1" applyAlignment="1">
      <alignment horizontal="center" vertical="center" wrapText="1"/>
    </xf>
    <xf numFmtId="265" fontId="23" fillId="5" borderId="26" xfId="1" applyNumberFormat="1" applyFont="1" applyFill="1" applyBorder="1" applyAlignment="1" applyProtection="1">
      <alignment horizontal="right" vertical="center" wrapText="1"/>
    </xf>
    <xf numFmtId="7" fontId="23" fillId="0" borderId="26" xfId="1" applyNumberFormat="1" applyFont="1" applyFill="1" applyBorder="1" applyAlignment="1" applyProtection="1">
      <alignment horizontal="right" vertical="center" wrapText="1"/>
    </xf>
    <xf numFmtId="7" fontId="23" fillId="0" borderId="14" xfId="1" applyNumberFormat="1" applyFont="1" applyFill="1" applyBorder="1" applyAlignment="1" applyProtection="1">
      <alignment horizontal="right" vertical="center" wrapText="1"/>
    </xf>
    <xf numFmtId="265" fontId="25" fillId="0" borderId="37" xfId="10" applyNumberFormat="1" applyFont="1" applyBorder="1" applyAlignment="1">
      <alignment horizontal="center" vertical="center" wrapText="1"/>
    </xf>
    <xf numFmtId="265" fontId="25" fillId="0" borderId="37" xfId="1" applyNumberFormat="1" applyFont="1" applyFill="1" applyBorder="1" applyAlignment="1" applyProtection="1">
      <alignment horizontal="right" vertical="center" wrapText="1"/>
    </xf>
    <xf numFmtId="265" fontId="23" fillId="5" borderId="47" xfId="10" applyNumberFormat="1" applyFont="1" applyFill="1" applyBorder="1" applyAlignment="1">
      <alignment horizontal="center" vertical="center" wrapText="1"/>
    </xf>
    <xf numFmtId="265" fontId="25" fillId="0" borderId="44" xfId="10" applyNumberFormat="1" applyFont="1" applyBorder="1" applyAlignment="1">
      <alignment horizontal="center" vertical="center" wrapText="1"/>
    </xf>
    <xf numFmtId="265" fontId="35" fillId="10" borderId="16" xfId="10" applyNumberFormat="1" applyFont="1" applyFill="1" applyBorder="1" applyAlignment="1">
      <alignment horizontal="center" vertical="center" wrapText="1"/>
    </xf>
    <xf numFmtId="265" fontId="35" fillId="10" borderId="26" xfId="1" applyNumberFormat="1" applyFont="1" applyFill="1" applyBorder="1" applyAlignment="1" applyProtection="1">
      <alignment horizontal="right" vertical="center" wrapText="1"/>
    </xf>
    <xf numFmtId="265" fontId="25" fillId="0" borderId="25" xfId="10" applyNumberFormat="1" applyFont="1" applyBorder="1" applyAlignment="1">
      <alignment horizontal="center" vertical="center" wrapText="1"/>
    </xf>
    <xf numFmtId="7" fontId="22" fillId="4" borderId="7" xfId="1" applyNumberFormat="1" applyFont="1" applyFill="1" applyBorder="1" applyAlignment="1" applyProtection="1">
      <alignment horizontal="right" vertical="center" wrapText="1"/>
    </xf>
    <xf numFmtId="265" fontId="22" fillId="4" borderId="7" xfId="1" applyNumberFormat="1" applyFont="1" applyFill="1" applyBorder="1" applyAlignment="1" applyProtection="1">
      <alignment horizontal="right" vertical="center" wrapText="1"/>
    </xf>
    <xf numFmtId="265" fontId="11" fillId="0" borderId="17" xfId="7" applyNumberFormat="1" applyFont="1" applyBorder="1" applyAlignment="1">
      <alignment horizontal="right" vertical="center" wrapText="1" indent="1"/>
    </xf>
    <xf numFmtId="265" fontId="11" fillId="2" borderId="17" xfId="7" applyNumberFormat="1" applyFont="1" applyFill="1" applyBorder="1" applyAlignment="1">
      <alignment horizontal="right" vertical="center" wrapText="1" indent="1"/>
    </xf>
    <xf numFmtId="265" fontId="11" fillId="2" borderId="19" xfId="7" applyNumberFormat="1" applyFont="1" applyFill="1" applyBorder="1" applyAlignment="1">
      <alignment horizontal="right" vertical="center" wrapText="1" indent="1"/>
    </xf>
    <xf numFmtId="265" fontId="14" fillId="4" borderId="24" xfId="2" applyNumberFormat="1" applyFont="1" applyFill="1" applyBorder="1" applyAlignment="1" applyProtection="1">
      <alignment horizontal="right" vertical="center" wrapText="1" indent="1"/>
    </xf>
    <xf numFmtId="0" fontId="25" fillId="0" borderId="120" xfId="1" applyNumberFormat="1" applyFont="1" applyFill="1" applyBorder="1" applyAlignment="1">
      <alignment horizontal="right" vertical="center" wrapText="1"/>
    </xf>
    <xf numFmtId="43" fontId="25" fillId="0" borderId="37" xfId="1" applyFont="1" applyFill="1" applyBorder="1" applyAlignment="1" applyProtection="1">
      <alignment horizontal="right" vertical="center" wrapText="1"/>
    </xf>
    <xf numFmtId="0" fontId="0" fillId="97" borderId="0" xfId="0" applyFill="1"/>
    <xf numFmtId="170" fontId="25" fillId="0" borderId="121" xfId="7" applyNumberFormat="1" applyFont="1" applyBorder="1" applyAlignment="1">
      <alignment horizontal="left" vertical="center" wrapText="1"/>
    </xf>
    <xf numFmtId="265" fontId="25" fillId="0" borderId="25" xfId="1" applyNumberFormat="1" applyFont="1" applyFill="1" applyBorder="1" applyAlignment="1" applyProtection="1">
      <alignment horizontal="right" vertical="center" wrapText="1"/>
    </xf>
    <xf numFmtId="0" fontId="27" fillId="0" borderId="41" xfId="7" applyFont="1" applyBorder="1" applyAlignment="1">
      <alignment horizontal="left" vertical="center" wrapText="1"/>
    </xf>
    <xf numFmtId="0" fontId="27" fillId="0" borderId="26" xfId="0" applyFont="1" applyBorder="1" applyAlignment="1">
      <alignment vertical="center" wrapText="1"/>
    </xf>
    <xf numFmtId="170" fontId="27" fillId="0" borderId="13" xfId="7" applyNumberFormat="1" applyFont="1" applyBorder="1" applyAlignment="1">
      <alignment horizontal="left" vertical="center" wrapText="1"/>
    </xf>
    <xf numFmtId="171" fontId="6" fillId="0" borderId="120" xfId="1" applyNumberFormat="1" applyFont="1" applyFill="1" applyBorder="1" applyAlignment="1">
      <alignment horizontal="right" vertical="center" wrapText="1"/>
    </xf>
    <xf numFmtId="43" fontId="25" fillId="0" borderId="16" xfId="1" applyFont="1" applyFill="1" applyBorder="1" applyAlignment="1" applyProtection="1">
      <alignment horizontal="left" vertical="top" wrapText="1"/>
    </xf>
    <xf numFmtId="0" fontId="25" fillId="0" borderId="16" xfId="10" applyFont="1" applyBorder="1" applyAlignment="1">
      <alignment horizontal="center" vertical="center" wrapText="1"/>
    </xf>
    <xf numFmtId="265" fontId="25" fillId="0" borderId="16" xfId="10" applyNumberFormat="1" applyFont="1" applyBorder="1" applyAlignment="1">
      <alignment horizontal="center" vertical="center" wrapText="1"/>
    </xf>
    <xf numFmtId="4" fontId="25" fillId="0" borderId="36" xfId="7" applyNumberFormat="1" applyFont="1" applyBorder="1" applyAlignment="1">
      <alignment horizontal="left" vertical="center" wrapText="1"/>
    </xf>
    <xf numFmtId="0" fontId="6" fillId="0" borderId="0" xfId="9" applyAlignment="1">
      <alignment vertical="center" wrapText="1"/>
    </xf>
    <xf numFmtId="7" fontId="6" fillId="0" borderId="14" xfId="1" applyNumberFormat="1" applyFont="1" applyFill="1" applyBorder="1" applyAlignment="1" applyProtection="1">
      <alignment horizontal="right" vertical="center" wrapText="1"/>
    </xf>
    <xf numFmtId="0" fontId="6" fillId="2" borderId="0" xfId="9" applyFill="1" applyAlignment="1">
      <alignment horizontal="center" vertical="center"/>
    </xf>
    <xf numFmtId="0" fontId="10" fillId="2" borderId="14" xfId="7" applyFont="1" applyFill="1" applyBorder="1" applyAlignment="1">
      <alignment horizontal="left" vertical="center" wrapText="1"/>
    </xf>
    <xf numFmtId="0" fontId="10" fillId="2" borderId="15" xfId="7" applyFont="1" applyFill="1" applyBorder="1" applyAlignment="1">
      <alignment horizontal="left" vertical="center" wrapText="1"/>
    </xf>
    <xf numFmtId="0" fontId="10" fillId="2" borderId="16" xfId="7" applyFont="1" applyFill="1" applyBorder="1" applyAlignment="1">
      <alignment horizontal="left" vertical="center" wrapText="1"/>
    </xf>
    <xf numFmtId="0" fontId="12" fillId="0" borderId="0" xfId="6" applyFont="1" applyAlignment="1">
      <alignment horizontal="center"/>
    </xf>
    <xf numFmtId="0" fontId="4" fillId="3" borderId="9" xfId="2" applyFont="1" applyFill="1" applyBorder="1" applyAlignment="1" applyProtection="1">
      <alignment horizontal="center" vertical="center" wrapText="1"/>
    </xf>
    <xf numFmtId="0" fontId="4" fillId="3" borderId="10" xfId="2" applyFont="1" applyFill="1" applyBorder="1" applyAlignment="1" applyProtection="1">
      <alignment horizontal="center" vertical="center" wrapText="1"/>
    </xf>
    <xf numFmtId="0" fontId="4" fillId="3" borderId="11" xfId="2" applyFont="1" applyFill="1" applyBorder="1" applyAlignment="1" applyProtection="1">
      <alignment horizontal="center" vertical="center" wrapText="1"/>
    </xf>
    <xf numFmtId="0" fontId="3" fillId="0" borderId="0" xfId="8" applyAlignment="1">
      <alignment horizontal="left" wrapText="1"/>
    </xf>
    <xf numFmtId="168" fontId="10" fillId="4" borderId="21" xfId="2" applyNumberFormat="1" applyFont="1" applyFill="1" applyBorder="1" applyAlignment="1" applyProtection="1">
      <alignment horizontal="right" vertical="center" wrapText="1"/>
    </xf>
    <xf numFmtId="168" fontId="10" fillId="4" borderId="22" xfId="2" applyNumberFormat="1" applyFont="1" applyFill="1" applyBorder="1" applyAlignment="1" applyProtection="1">
      <alignment horizontal="right" vertical="center" wrapText="1"/>
    </xf>
    <xf numFmtId="168" fontId="10" fillId="4" borderId="23" xfId="2" applyNumberFormat="1" applyFont="1" applyFill="1" applyBorder="1" applyAlignment="1" applyProtection="1">
      <alignment horizontal="right" vertical="center" wrapText="1"/>
    </xf>
    <xf numFmtId="0" fontId="3" fillId="0" borderId="0" xfId="8" applyAlignment="1">
      <alignment vertical="center" wrapText="1"/>
    </xf>
    <xf numFmtId="0" fontId="3" fillId="0" borderId="0" xfId="8" applyAlignment="1">
      <alignment wrapText="1"/>
    </xf>
    <xf numFmtId="0" fontId="3" fillId="0" borderId="0" xfId="8" applyAlignment="1">
      <alignment horizontal="left"/>
    </xf>
    <xf numFmtId="0" fontId="1" fillId="0" borderId="0" xfId="8" applyFont="1" applyAlignment="1">
      <alignment horizontal="left" vertical="center" wrapText="1"/>
    </xf>
    <xf numFmtId="0" fontId="3" fillId="0" borderId="0" xfId="8" applyAlignment="1">
      <alignment horizontal="left" vertical="center" wrapText="1"/>
    </xf>
    <xf numFmtId="43" fontId="5" fillId="2" borderId="0" xfId="1" quotePrefix="1" applyFont="1" applyFill="1" applyBorder="1" applyAlignment="1">
      <alignment horizontal="left" vertical="center"/>
    </xf>
    <xf numFmtId="43" fontId="5" fillId="2" borderId="0" xfId="1" applyFont="1" applyFill="1" applyBorder="1" applyAlignment="1">
      <alignment horizontal="left" vertical="center"/>
    </xf>
    <xf numFmtId="0" fontId="19" fillId="2" borderId="27" xfId="5" applyFont="1" applyFill="1" applyBorder="1" applyAlignment="1" applyProtection="1">
      <alignment horizontal="center" vertical="center"/>
      <protection locked="0"/>
    </xf>
    <xf numFmtId="0" fontId="19" fillId="2" borderId="6" xfId="5" applyFont="1" applyFill="1" applyBorder="1" applyAlignment="1" applyProtection="1">
      <alignment horizontal="center" vertical="center"/>
      <protection locked="0"/>
    </xf>
    <xf numFmtId="170" fontId="25" fillId="0" borderId="13" xfId="7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top" wrapText="1"/>
    </xf>
    <xf numFmtId="0" fontId="25" fillId="0" borderId="26" xfId="10" applyFont="1" applyFill="1" applyBorder="1" applyAlignment="1">
      <alignment horizontal="center" vertical="center" wrapText="1"/>
    </xf>
    <xf numFmtId="265" fontId="25" fillId="0" borderId="26" xfId="10" applyNumberFormat="1" applyFont="1" applyFill="1" applyBorder="1" applyAlignment="1">
      <alignment horizontal="center" vertical="center" wrapText="1"/>
    </xf>
    <xf numFmtId="4" fontId="37" fillId="0" borderId="14" xfId="7" applyNumberFormat="1" applyFont="1" applyFill="1" applyBorder="1" applyAlignment="1">
      <alignment horizontal="left" vertical="center" wrapText="1"/>
    </xf>
  </cellXfs>
  <cellStyles count="1947">
    <cellStyle name=",." xfId="15" xr:uid="{E04A74D2-ED5D-430F-84F5-D8093073F023}"/>
    <cellStyle name=",. 2" xfId="727" xr:uid="{4D8C3C29-1EBD-4CFD-9930-CB2B692EE89E}"/>
    <cellStyle name=",. 2 2" xfId="1651" xr:uid="{57412385-9AC1-498E-94E3-F2DA5E050837}"/>
    <cellStyle name=",. 2 3" xfId="1556" xr:uid="{ECD20DA9-8C68-4430-9D37-B84CD7C9324A}"/>
    <cellStyle name="_06_GCZ_BQ_SO_1241_Hruba" xfId="609" xr:uid="{09BB5ED1-10BD-4F48-8434-5C049F06AA59}"/>
    <cellStyle name="_06_GCZ_BQ_SO_1241_Hruba 2" xfId="801" xr:uid="{382B2A9E-4CC0-42EE-940E-425AA9A714A1}"/>
    <cellStyle name="_06_GCZ_BQ_SO_1242+1710_Hruba" xfId="610" xr:uid="{1B8EE001-516E-477E-B607-9E7D2DA242A0}"/>
    <cellStyle name="_06_GCZ_BQ_SO_1242+1710_Hruba 2" xfId="802" xr:uid="{2A86809A-DE3E-47EE-B722-F8F1B812BE01}"/>
    <cellStyle name="_06_GCZ_BQ_SO_1510_Hruba" xfId="611" xr:uid="{81590AFE-A383-49D6-9B93-2FB2114F6A7F}"/>
    <cellStyle name="_06_GCZ_BQ_SO_1510_Hruba 2" xfId="803" xr:uid="{69FFA472-FF7C-4E2B-8F2B-7195850A589D}"/>
    <cellStyle name="_06_GCZ_BQ_SO_1810_Hruba" xfId="612" xr:uid="{8BDD139F-EF07-458A-81D4-0517C2614FBB}"/>
    <cellStyle name="_06_GCZ_BQ_SO_1810_Hruba 2" xfId="804" xr:uid="{D7023D37-E1FA-4FCF-9136-0B5F1148F70E}"/>
    <cellStyle name="_3.1 FPGL Zbiorcza Tabela Cen -Roboty Budowlane - odkryte" xfId="16" xr:uid="{A697C265-B399-4A03-8887-95E11042EF22}"/>
    <cellStyle name="_3.1 FPGL Zbiorcza Tabela Cen -Roboty Budowlane - odkryte 2" xfId="805" xr:uid="{6E397C43-6CAC-48CE-9CCC-6656C81125FB}"/>
    <cellStyle name="_3.1 FPGL Zbiorcza Tabela Cen -Roboty Budowlane 20080222" xfId="17" xr:uid="{C6B6581B-F637-4789-B313-298F5F0EF930}"/>
    <cellStyle name="_3.1 FPGL Zbiorcza Tabela Cen -Roboty Budowlane 20080222 2" xfId="806" xr:uid="{ADAB2650-F4AC-477D-8877-516504ABCE93}"/>
    <cellStyle name="_6VX01" xfId="613" xr:uid="{CD64747B-590C-4DC7-A9F9-E0EE1C5D7E48}"/>
    <cellStyle name="_6VX01 2" xfId="807" xr:uid="{BCC94F7D-AEE3-45F8-9650-CC6A34854F79}"/>
    <cellStyle name="_Arkusz1" xfId="18" xr:uid="{E19DFD8B-1848-47D6-95E7-EBAF3E4ABFDD}"/>
    <cellStyle name="_Arkusz1 2" xfId="808" xr:uid="{A70CF7C4-8D36-4523-934B-B625EAFD0CF4}"/>
    <cellStyle name="_BILL" xfId="19" xr:uid="{C0F2822D-F88A-46D0-B3EB-260B6249879D}"/>
    <cellStyle name="_BILL 2" xfId="809" xr:uid="{2B49CECD-E8FA-4CFF-8E13-34D668B1BF12}"/>
    <cellStyle name="_BofQ_Grodziec_04_08_04_final" xfId="20" xr:uid="{9D25D940-356B-402B-95FB-321BDFF3DAFE}"/>
    <cellStyle name="_BofQ_Grodziec_04_08_04_final 2" xfId="810" xr:uid="{DE3224BE-2F4A-4C31-88B8-7F4A2EB8FBD9}"/>
    <cellStyle name="_BofQ_Grodziec_04_08_04_final 2 2" xfId="1668" xr:uid="{C33D8EA6-623D-4CB4-B592-CAFE2BA17D34}"/>
    <cellStyle name="_BofQ_Grodziec_04_08_04_final 3" xfId="1390" xr:uid="{7473CD46-EA4A-4464-8E77-024F772183BE}"/>
    <cellStyle name="_BofQ_Grodziec_04_08_04_final 3 2" xfId="1733" xr:uid="{21D0A98C-2A39-4625-A81F-2E591DCB77DD}"/>
    <cellStyle name="_BofQ_Grodziec_04_08_04_final 3 3" xfId="1572" xr:uid="{F6A8F990-84DD-4000-87D0-E5CA5D5CA7D6}"/>
    <cellStyle name="_BofQ_II_PIOTRKOW_BY_PASS_09_08_04" xfId="21" xr:uid="{E63BD687-82BC-4ABC-9D49-6B45AE3FA2EB}"/>
    <cellStyle name="_BofQ_II_PIOTRKOW_BY_PASS_09_08_04 2" xfId="811" xr:uid="{5BE69752-E903-403E-986B-C6C87E7F2BBF}"/>
    <cellStyle name="_BofQ_II_PIOTRKOW_BY_PASS_09_08_04 2 2" xfId="1669" xr:uid="{5D714C70-9C21-41FE-B475-0E496CC520C4}"/>
    <cellStyle name="_BofQ_II_PIOTRKOW_BY_PASS_09_08_04 3" xfId="1391" xr:uid="{5111973E-EE67-4C1F-B01D-2300BD6D324A}"/>
    <cellStyle name="_BofQ_II_PIOTRKOW_BY_PASS_09_08_04 3 2" xfId="1734" xr:uid="{2708D1B4-3AC1-4EB2-8B51-1AF8548BCDC8}"/>
    <cellStyle name="_BofQ_II_PIOTRKOW_BY_PASS_09_08_04 3 3" xfId="1553" xr:uid="{E0EC48FF-EB21-43A7-950D-2BCAA14BC3E4}"/>
    <cellStyle name="_BofQ_II_PIOTRKOW_BY_PASS_30_07_04" xfId="22" xr:uid="{2F542C83-B9F4-45F1-8733-FA16B5106EB6}"/>
    <cellStyle name="_BofQ_II_PIOTRKOW_BY_PASS_30_07_04 2" xfId="812" xr:uid="{D3CDB062-91DA-4054-BACF-7C46A7CFF9C1}"/>
    <cellStyle name="_BofQ_II_PIOTRKOW_BY_PASS_30_07_04 2 2" xfId="1670" xr:uid="{26B19AEB-4855-4DF0-A0AF-6E59113F4D41}"/>
    <cellStyle name="_BofQ_II_PIOTRKOW_BY_PASS_30_07_04 3" xfId="1392" xr:uid="{3309172F-E6AF-49D7-A5B2-9DBF88522A1D}"/>
    <cellStyle name="_BofQ_II_PIOTRKOW_BY_PASS_30_07_04 3 2" xfId="1735" xr:uid="{7D148DFA-6B50-436B-9243-14DDF929CF6F}"/>
    <cellStyle name="_BofQ_II_PIOTRKOW_BY_PASS_30_07_04 3 3" xfId="1530" xr:uid="{1960F932-04BF-4FBC-A97F-D193E89C807A}"/>
    <cellStyle name="_BofQA2_E_S_04_04_04_OFFER" xfId="23" xr:uid="{8747BC8E-B61E-4E10-8BCC-3452A2D59017}"/>
    <cellStyle name="_BofQA2_E_S_04_04_04_OFFER 2" xfId="813" xr:uid="{B251F57C-5067-426F-82C2-B3BDA87F6C84}"/>
    <cellStyle name="_BofQA2_E_S_04_04_04_OFFER 2 2" xfId="1671" xr:uid="{D1CD8E1A-F7B9-4CF4-A9C5-4C96BC94650F}"/>
    <cellStyle name="_BofQA2_E_S_04_04_04_OFFER 3" xfId="1393" xr:uid="{17C4D3D3-CC5C-433F-9354-B0A893058090}"/>
    <cellStyle name="_BofQA2_E_S_04_04_04_OFFER 3 2" xfId="1736" xr:uid="{E96426D6-AC05-49E3-BEFD-09C34EB84B64}"/>
    <cellStyle name="_BofQA2_E_S_04_04_04_OFFER 3 3" xfId="1571" xr:uid="{2EF1B602-337B-4F9C-9033-DF451DB41206}"/>
    <cellStyle name="_BoQ_ Traffic Safety_A4_23_08_04" xfId="24" xr:uid="{CDF52CE5-517D-4436-9E26-5D674FD49B7D}"/>
    <cellStyle name="_BoQ_ Traffic Safety_A4_23_08_04 2" xfId="814" xr:uid="{A547521F-3522-4734-BF11-1DAE1361170F}"/>
    <cellStyle name="_BoQ_ Traffic Safety_A4_23_08_04 2 2" xfId="1672" xr:uid="{9224DF7A-4280-4BDB-BF5E-0DEB7CE8CC4B}"/>
    <cellStyle name="_BoQ_ Traffic Safety_A4_23_08_04 3" xfId="1394" xr:uid="{E1050962-8509-43E4-A1E6-8ED558C5EDD0}"/>
    <cellStyle name="_BoQ_ Traffic Safety_A4_23_08_04 3 2" xfId="1737" xr:uid="{BF5084BE-551C-453D-AACD-7495FFE5B19A}"/>
    <cellStyle name="_BoQ_ Traffic Safety_A4_23_08_04 3 3" xfId="1552" xr:uid="{D0F29C6B-EAE2-4B68-8778-090C91F68919}"/>
    <cellStyle name="_F6_BS_SO 01+04_6SX01" xfId="614" xr:uid="{9AB0EF01-2A0A-42A6-BAAD-AAF0C1BD1CF1}"/>
    <cellStyle name="_F6_BS_SO 01+04_6SX01 2" xfId="815" xr:uid="{BCCB53A7-25F1-4EA4-A574-3FE1056C941F}"/>
    <cellStyle name="_KCO_GTC_2008.04.29ver.1" xfId="25" xr:uid="{CF225280-28D6-4905-ABE7-90F8F7081052}"/>
    <cellStyle name="_KCO_GTC_2008.04.29ver.1 2" xfId="816" xr:uid="{937A66F8-CF7A-415E-876D-37121FB0FD77}"/>
    <cellStyle name="_KCO_GTC_2008.04.29ver.1 2 2" xfId="1673" xr:uid="{9B53E491-7312-4B18-AF4A-D43C64BE2328}"/>
    <cellStyle name="_KCO_GTC_2008.04.29ver.1 3" xfId="1395" xr:uid="{9115D2E1-9012-4AF4-B14F-46A299C076D2}"/>
    <cellStyle name="_KCO_GTC_2008.04.29ver.1 3 2" xfId="1738" xr:uid="{0E3A56CE-CA73-4DEC-B209-6A928779CFFD}"/>
    <cellStyle name="_KCO_GTC_2008.04.29ver.1 3 3" xfId="1529" xr:uid="{ADA6A7DB-F5FC-4A98-84B1-68947DA79929}"/>
    <cellStyle name="_KCO_LINDEGO_08.05.2009" xfId="26" xr:uid="{5CCEE4C8-84EC-403D-B101-D5C5FE3870F2}"/>
    <cellStyle name="_KCO_LINDEGO_08.05.2009 2" xfId="817" xr:uid="{51D7EB56-F7BB-4BB2-B475-5DC78F6D1554}"/>
    <cellStyle name="_KCO_LINDEGO_08.05.2009 2 2" xfId="1674" xr:uid="{4C931DEF-D635-49E9-9DBE-2DA16B36F573}"/>
    <cellStyle name="_KCO_LINDEGO_08.05.2009 3" xfId="1396" xr:uid="{27F491B4-A22A-44B2-AF40-182256524E24}"/>
    <cellStyle name="_KCO_LINDEGO_08.05.2009 3 2" xfId="1739" xr:uid="{BBE67270-9CF9-455E-A4D4-FB546E807BD3}"/>
    <cellStyle name="_KCO_LINDEGO_08.05.2009 3 3" xfId="1570" xr:uid="{51DE970D-2150-4483-8DEB-D44F6DEF4602}"/>
    <cellStyle name="_KCO_Trzęsacz_07 05 08kj1" xfId="27" xr:uid="{C7CCF4FB-9744-47D4-8F85-B24A6CA0363F}"/>
    <cellStyle name="_KCO_Trzęsacz_07 05 08kj1 2" xfId="818" xr:uid="{316366C1-34D4-44CC-A20B-3A4D76DFDBDE}"/>
    <cellStyle name="_KCO_Trzęsacz_07 05 08kj1 2 2" xfId="1675" xr:uid="{D8BD94B0-54D4-4A23-8065-182F34C4BEC1}"/>
    <cellStyle name="_KCO_Trzęsacz_07 05 08kj1 3" xfId="1397" xr:uid="{86F336EB-506A-460E-82A9-A538870E0EF2}"/>
    <cellStyle name="_KCO_Trzęsacz_07 05 08kj1 3 2" xfId="1740" xr:uid="{C024DB65-6F2F-4BC2-81D2-9AEE8B3BD4C1}"/>
    <cellStyle name="_KCO_Trzęsacz_07 05 08kj1 3 3" xfId="1551" xr:uid="{9C69626D-7DAE-43AE-9C90-B114A8CFF6DB}"/>
    <cellStyle name="_PERSONAL" xfId="28" xr:uid="{61AF80EA-12F8-4913-9933-FB38BAD346E1}"/>
    <cellStyle name="_PERSONAL 2" xfId="819" xr:uid="{3C859948-150B-49E6-B611-08D3D999D664}"/>
    <cellStyle name="_PERSONAL 2 2" xfId="1676" xr:uid="{9CB8C3D6-3B7B-48A6-9E4A-110310AA6520}"/>
    <cellStyle name="_PERSONAL 3" xfId="1398" xr:uid="{82E2243D-7583-42EB-935C-32566D3892C7}"/>
    <cellStyle name="_PERSONAL 3 2" xfId="1741" xr:uid="{32D82F42-C316-4E37-91D6-F83E78EC0FA9}"/>
    <cellStyle name="_PERSONAL 3 3" xfId="1528" xr:uid="{5396AA61-26F4-4FC0-9AD8-CDF2A7F0A258}"/>
    <cellStyle name="_PERSONAL_1" xfId="29" xr:uid="{F12D612D-B570-4CA0-A791-4DDBB946E44E}"/>
    <cellStyle name="_PERSONAL_1 2" xfId="820" xr:uid="{E689D0D8-9327-4B61-91F0-1E9DC468A74A}"/>
    <cellStyle name="_PERSONAL_1 2 2" xfId="1677" xr:uid="{E0D508F7-BE5F-4D8A-BA53-ECBC5F073FE5}"/>
    <cellStyle name="_PERSONAL_1 3" xfId="1399" xr:uid="{B2FACB8D-5D46-4A7E-AF68-C40389EA69C1}"/>
    <cellStyle name="_PERSONAL_1 3 2" xfId="1742" xr:uid="{91613FB6-1399-4A02-9988-6477E6A0374D}"/>
    <cellStyle name="_PERSONAL_1 3 3" xfId="1569" xr:uid="{7526EDCD-81B5-4959-8075-A74F1E0CB079}"/>
    <cellStyle name="_PERSONAL_1_~6281920" xfId="30" xr:uid="{86A44D6D-F893-4B17-B693-AD70DB8CB17D}"/>
    <cellStyle name="_PERSONAL_1_~6281920 2" xfId="848" xr:uid="{8EDE4D3C-916B-4E23-8BF0-0DEC6E5DDA96}"/>
    <cellStyle name="_PERSONAL_1_~6281920 2 2" xfId="1705" xr:uid="{EF63F897-E18D-4C67-A0FB-A85144980192}"/>
    <cellStyle name="_PERSONAL_1_~6281920 3" xfId="1427" xr:uid="{BE47E291-36BE-46A3-A69A-52600C53F60B}"/>
    <cellStyle name="_PERSONAL_1_~6281920 3 2" xfId="1770" xr:uid="{C9C6F60E-EE6B-40F2-A292-FB4CEBC0E665}"/>
    <cellStyle name="_PERSONAL_1_~6281920 3 3" xfId="1541" xr:uid="{84B94444-BF12-45D3-BFBA-A71FE0571129}"/>
    <cellStyle name="_PERSONAL_1_BofQ_A4_Wielicka_D_07_12_2006_Pre_2" xfId="31" xr:uid="{DBA4037B-8141-43C3-A3AB-CCCDF55A0F74}"/>
    <cellStyle name="_PERSONAL_1_BofQ_A4_Wielicka_D_07_12_2006_Pre_2 2" xfId="821" xr:uid="{0B2C726F-BBBF-4269-83B8-FA6E33B3607D}"/>
    <cellStyle name="_PERSONAL_1_BofQ_A4_Wielicka_D_07_12_2006_Pre_2 2 2" xfId="1678" xr:uid="{812BD4C9-F9C2-4C22-A437-5F104A2E4A64}"/>
    <cellStyle name="_PERSONAL_1_BofQ_A4_Wielicka_D_07_12_2006_Pre_2 3" xfId="1400" xr:uid="{F1752123-5D93-4F47-B404-B83A6E9C9E16}"/>
    <cellStyle name="_PERSONAL_1_BofQ_A4_Wielicka_D_07_12_2006_Pre_2 3 2" xfId="1743" xr:uid="{531AEEA5-4CCF-4D85-8701-A50CDB55CE2B}"/>
    <cellStyle name="_PERSONAL_1_BofQ_A4_Wielicka_D_07_12_2006_Pre_2 3 3" xfId="1550" xr:uid="{5B25C9AD-8DCC-43EE-A424-07BFBAA46165}"/>
    <cellStyle name="_PERSONAL_1_BofQ_Grabiszynska_04_07_2005_v1_Pre_Bickhardt_2" xfId="32" xr:uid="{40268108-0D80-4A42-8758-0B25B28255FD}"/>
    <cellStyle name="_PERSONAL_1_BofQ_Grabiszynska_04_07_2005_v1_Pre_Bickhardt_2 2" xfId="822" xr:uid="{F4D4DAFA-3B3B-499D-B003-23F6840E460F}"/>
    <cellStyle name="_PERSONAL_1_BofQ_Grabiszynska_04_07_2005_v1_Pre_Bickhardt_2 2 2" xfId="1679" xr:uid="{2DF72D45-82F2-4054-B9FB-CCCEAFB9EF48}"/>
    <cellStyle name="_PERSONAL_1_BofQ_Grabiszynska_04_07_2005_v1_Pre_Bickhardt_2 3" xfId="1401" xr:uid="{BD3CE62A-66E3-41EB-A2A6-D307FBBA7385}"/>
    <cellStyle name="_PERSONAL_1_BofQ_Grabiszynska_04_07_2005_v1_Pre_Bickhardt_2 3 2" xfId="1744" xr:uid="{CFB09CFC-E929-4058-9A39-2125E532DCBF}"/>
    <cellStyle name="_PERSONAL_1_BofQ_Grabiszynska_04_07_2005_v1_Pre_Bickhardt_2 3 3" xfId="1527" xr:uid="{8D2FE960-93C8-401A-BFAC-23DA22EBA318}"/>
    <cellStyle name="_PERSONAL_1_BofQ_Grabiszynska_04_07_2005_v1_Pre_Bickhardt_2_Final" xfId="33" xr:uid="{05B0CDAA-D27C-48EA-9625-ADA109C661D5}"/>
    <cellStyle name="_PERSONAL_1_BofQ_Grabiszynska_04_07_2005_v1_Pre_Bickhardt_2_Final 2" xfId="823" xr:uid="{2DC0E05B-7D38-4CD7-B5EC-028FBEC9D866}"/>
    <cellStyle name="_PERSONAL_1_BofQ_Grabiszynska_04_07_2005_v1_Pre_Bickhardt_2_Final 2 2" xfId="1680" xr:uid="{42876882-1EF1-4CA8-9054-FBD771690D7A}"/>
    <cellStyle name="_PERSONAL_1_BofQ_Grabiszynska_04_07_2005_v1_Pre_Bickhardt_2_Final 3" xfId="1402" xr:uid="{6335679F-E44E-477C-9FFE-9D2DF3739C54}"/>
    <cellStyle name="_PERSONAL_1_BofQ_Grabiszynska_04_07_2005_v1_Pre_Bickhardt_2_Final 3 2" xfId="1745" xr:uid="{F4F869A8-CF10-419A-B26A-7817FCA8EB29}"/>
    <cellStyle name="_PERSONAL_1_BofQ_Grabiszynska_04_07_2005_v1_Pre_Bickhardt_2_Final 3 3" xfId="1568" xr:uid="{DE4367D3-F65D-417F-8682-ECE1D783B115}"/>
    <cellStyle name="_PERSONAL_1_BofQ_KAM_GORA_28_10_03" xfId="34" xr:uid="{74567F24-E962-4A0B-AB8F-5AC1A24EEE84}"/>
    <cellStyle name="_PERSONAL_1_BofQ_KAM_GORA_28_10_03 2" xfId="824" xr:uid="{EB9E2173-E547-4B40-BD0B-AE72B0E96570}"/>
    <cellStyle name="_PERSONAL_1_BofQ_KAM_GORA_28_10_03 2 2" xfId="1681" xr:uid="{1B9E6515-451F-4721-93A8-2A0E058DCB44}"/>
    <cellStyle name="_PERSONAL_1_BofQ_KAM_GORA_28_10_03 3" xfId="1403" xr:uid="{A2DCF0E6-C1A7-48F0-8D41-7A4FB6E75676}"/>
    <cellStyle name="_PERSONAL_1_BofQ_KAM_GORA_28_10_03 3 2" xfId="1746" xr:uid="{82326287-CDA1-4A1E-9FEB-08DB4D819951}"/>
    <cellStyle name="_PERSONAL_1_BofQ_KAM_GORA_28_10_03 3 3" xfId="1549" xr:uid="{0D7A20FF-51FF-4740-859E-D8F6B5C0ED0C}"/>
    <cellStyle name="_PERSONAL_1_BofQ_KAMIENNA_GORA_28_11_2003-cash" xfId="35" xr:uid="{0864CF50-8A74-405E-9DE5-22DF06005EBB}"/>
    <cellStyle name="_PERSONAL_1_BofQ_KAMIENNA_GORA_28_11_2003-cash 2" xfId="825" xr:uid="{186A393A-CC90-4CEF-84CD-CF4F6F0134AC}"/>
    <cellStyle name="_PERSONAL_1_BofQ_KAMIENNA_GORA_28_11_2003-cash 2 2" xfId="1682" xr:uid="{A6E77586-BB9C-43C3-B8A8-D6B4BD7A4E9D}"/>
    <cellStyle name="_PERSONAL_1_BofQ_KAMIENNA_GORA_28_11_2003-cash 3" xfId="1404" xr:uid="{66F62A4E-D6C1-49B8-91C8-54C54920489D}"/>
    <cellStyle name="_PERSONAL_1_BofQ_KAMIENNA_GORA_28_11_2003-cash 3 2" xfId="1747" xr:uid="{E7F65046-0410-428A-9719-309A68935629}"/>
    <cellStyle name="_PERSONAL_1_BofQ_KAMIENNA_GORA_28_11_2003-cash 3 3" xfId="1526" xr:uid="{A062A564-A769-4C8C-873F-41EEDB3DD1BF}"/>
    <cellStyle name="_PERSONAL_1_BofQ_Srem_24_03_05_B_2" xfId="36" xr:uid="{E921BA09-CB7E-4AA6-A4D9-C8678F2F036F}"/>
    <cellStyle name="_PERSONAL_1_BofQ_Srem_24_03_05_B_2 2" xfId="826" xr:uid="{F30E7240-836D-445F-BE3D-95301DE579F3}"/>
    <cellStyle name="_PERSONAL_1_BofQ_Srem_24_03_05_B_2 2 2" xfId="1683" xr:uid="{303375E6-251F-4435-969E-423D02E34A32}"/>
    <cellStyle name="_PERSONAL_1_BofQ_Srem_24_03_05_B_2 3" xfId="1405" xr:uid="{AAF9123C-465F-4C0E-815E-0F8DE3AFA6C3}"/>
    <cellStyle name="_PERSONAL_1_BofQ_Srem_24_03_05_B_2 3 2" xfId="1748" xr:uid="{7621EE7D-BD41-4D6F-90B4-48ACF1F294BF}"/>
    <cellStyle name="_PERSONAL_1_BofQ_Srem_24_03_05_B_2 3 3" xfId="1567" xr:uid="{0273C3B4-73AF-4B5F-B59C-78F2CC831B35}"/>
    <cellStyle name="_PERSONAL_1_BofQ_ZGORZELEC 352_26_05_2003_Final" xfId="37" xr:uid="{F29E7121-EB5D-4FE0-85A8-4B71B1FF1E40}"/>
    <cellStyle name="_PERSONAL_1_BofQ_ZGORZELEC 352_26_05_2003_Final 2" xfId="827" xr:uid="{F0FC82D2-416B-4486-8F9E-43C63A355B1B}"/>
    <cellStyle name="_PERSONAL_1_BofQ_ZGORZELEC 352_26_05_2003_Final 2 2" xfId="1684" xr:uid="{98D0D7EA-6EC4-4D3D-A902-8E658295B8FE}"/>
    <cellStyle name="_PERSONAL_1_BofQ_ZGORZELEC 352_26_05_2003_Final 3" xfId="1406" xr:uid="{053082BF-76F5-4353-9E3C-FD301F98167B}"/>
    <cellStyle name="_PERSONAL_1_BofQ_ZGORZELEC 352_26_05_2003_Final 3 2" xfId="1749" xr:uid="{11B5CE10-C4CD-4076-85CF-CB42CBFAE7AC}"/>
    <cellStyle name="_PERSONAL_1_BofQ_ZGORZELEC 352_26_05_2003_Final 3 3" xfId="1548" xr:uid="{E9BEB82D-7C6B-4360-9A09-23FCB9C87B40}"/>
    <cellStyle name="_PERSONAL_1_BofQ_ZGORZELEC 352_26_05_2003_Final_BofQ_A4_Wielicka_D_07_12_2006_Pre_2" xfId="38" xr:uid="{61745C64-CBF3-4821-84B8-D0A223D49544}"/>
    <cellStyle name="_PERSONAL_1_BofQ_ZGORZELEC 352_26_05_2003_Final_BofQ_A4_Wielicka_D_07_12_2006_Pre_2 2" xfId="828" xr:uid="{213412F1-79CF-4547-A0D5-B95EA2F6A0FD}"/>
    <cellStyle name="_PERSONAL_1_BofQ_ZGORZELEC 352_26_05_2003_Final_BofQ_A4_Wielicka_D_07_12_2006_Pre_2 2 2" xfId="1685" xr:uid="{C00AA12B-7260-46AB-9491-58C0401F1E6C}"/>
    <cellStyle name="_PERSONAL_1_BofQ_ZGORZELEC 352_26_05_2003_Final_BofQ_A4_Wielicka_D_07_12_2006_Pre_2 3" xfId="1407" xr:uid="{7A780425-1403-4C31-B8A9-3E25E6F0DE95}"/>
    <cellStyle name="_PERSONAL_1_BofQ_ZGORZELEC 352_26_05_2003_Final_BofQ_A4_Wielicka_D_07_12_2006_Pre_2 3 2" xfId="1750" xr:uid="{3BB3273C-E851-4439-867F-FC511B95764E}"/>
    <cellStyle name="_PERSONAL_1_BofQ_ZGORZELEC 352_26_05_2003_Final_BofQ_A4_Wielicka_D_07_12_2006_Pre_2 3 3" xfId="1525" xr:uid="{3C8382C1-9171-4885-8575-DE9681FE8A43}"/>
    <cellStyle name="_PERSONAL_1_BofQ_ZGORZELEC 352_26_05_2003_Final_BofQ_Grabiszynska_04_07_2005_v1_Pre_Bickhardt_2" xfId="39" xr:uid="{66DBA966-B24A-4687-93C9-8577F75F546F}"/>
    <cellStyle name="_PERSONAL_1_BofQ_ZGORZELEC 352_26_05_2003_Final_BofQ_Grabiszynska_04_07_2005_v1_Pre_Bickhardt_2 2" xfId="829" xr:uid="{F6C10506-8F04-480B-BB33-2C46AB0F160A}"/>
    <cellStyle name="_PERSONAL_1_BofQ_ZGORZELEC 352_26_05_2003_Final_BofQ_Grabiszynska_04_07_2005_v1_Pre_Bickhardt_2 2 2" xfId="1686" xr:uid="{721EEA4E-AE31-4A66-8407-AAC52D944613}"/>
    <cellStyle name="_PERSONAL_1_BofQ_ZGORZELEC 352_26_05_2003_Final_BofQ_Grabiszynska_04_07_2005_v1_Pre_Bickhardt_2 3" xfId="1408" xr:uid="{A0ADBE51-129A-49AC-BE37-CE567D847F02}"/>
    <cellStyle name="_PERSONAL_1_BofQ_ZGORZELEC 352_26_05_2003_Final_BofQ_Grabiszynska_04_07_2005_v1_Pre_Bickhardt_2 3 2" xfId="1751" xr:uid="{93CB061F-FB7C-4A26-B405-9FD7BD615208}"/>
    <cellStyle name="_PERSONAL_1_BofQ_ZGORZELEC 352_26_05_2003_Final_BofQ_Grabiszynska_04_07_2005_v1_Pre_Bickhardt_2 3 3" xfId="1566" xr:uid="{60C21066-8EC3-421C-8BD9-AAD6C9BA48E1}"/>
    <cellStyle name="_PERSONAL_1_BofQ_ZGORZELEC 352_26_05_2003_Final_BofQ_Grabiszynska_04_07_2005_v1_Pre_Bickhardt_2_Final" xfId="40" xr:uid="{5FC138B2-9A64-47D4-BFFC-194538D60F14}"/>
    <cellStyle name="_PERSONAL_1_BofQ_ZGORZELEC 352_26_05_2003_Final_BofQ_Grabiszynska_04_07_2005_v1_Pre_Bickhardt_2_Final 2" xfId="830" xr:uid="{C05C108D-62D3-4A8B-B874-AA55E17A7CCB}"/>
    <cellStyle name="_PERSONAL_1_BofQ_ZGORZELEC 352_26_05_2003_Final_BofQ_Grabiszynska_04_07_2005_v1_Pre_Bickhardt_2_Final 2 2" xfId="1687" xr:uid="{37569449-B108-4AEE-9E00-D2D88D2D839E}"/>
    <cellStyle name="_PERSONAL_1_BofQ_ZGORZELEC 352_26_05_2003_Final_BofQ_Grabiszynska_04_07_2005_v1_Pre_Bickhardt_2_Final 3" xfId="1409" xr:uid="{BBAE5984-B775-49E3-9116-F08E7607DF27}"/>
    <cellStyle name="_PERSONAL_1_BofQ_ZGORZELEC 352_26_05_2003_Final_BofQ_Grabiszynska_04_07_2005_v1_Pre_Bickhardt_2_Final 3 2" xfId="1752" xr:uid="{1ED2C36D-9681-46EB-88AD-84E82D81FABD}"/>
    <cellStyle name="_PERSONAL_1_BofQ_ZGORZELEC 352_26_05_2003_Final_BofQ_Grabiszynska_04_07_2005_v1_Pre_Bickhardt_2_Final 3 3" xfId="1547" xr:uid="{7A93694A-9A57-4E3A-85CC-434244054E3B}"/>
    <cellStyle name="_PERSONAL_1_BofQ_ZGORZELEC 352_26_05_2003_Final_BofQ_Srem_24_03_05_B_2" xfId="41" xr:uid="{A1411A36-6C8B-4C82-900F-E558ECAF36BC}"/>
    <cellStyle name="_PERSONAL_1_BofQ_ZGORZELEC 352_26_05_2003_Final_BofQ_Srem_24_03_05_B_2 2" xfId="831" xr:uid="{9D7D30EC-5CB8-4D19-BF66-E3CB806093C1}"/>
    <cellStyle name="_PERSONAL_1_BofQ_ZGORZELEC 352_26_05_2003_Final_BofQ_Srem_24_03_05_B_2 2 2" xfId="1688" xr:uid="{9B0E89C1-B881-4E7F-8CDE-B93A19B32B26}"/>
    <cellStyle name="_PERSONAL_1_BofQ_ZGORZELEC 352_26_05_2003_Final_BofQ_Srem_24_03_05_B_2 3" xfId="1410" xr:uid="{341E7F53-E9E3-4513-A869-3099A64AB815}"/>
    <cellStyle name="_PERSONAL_1_BofQ_ZGORZELEC 352_26_05_2003_Final_BofQ_Srem_24_03_05_B_2 3 2" xfId="1753" xr:uid="{B534DB9F-F064-479D-8948-08EC025F1B51}"/>
    <cellStyle name="_PERSONAL_1_BofQ_ZGORZELEC 352_26_05_2003_Final_BofQ_Srem_24_03_05_B_2 3 3" xfId="1524" xr:uid="{05E270E8-5DB0-4D00-8160-C51D144E2E80}"/>
    <cellStyle name="_PERSONAL_1_BofQ_ZGORZELEC 352_26_05_2003_Final_KCO_HALA_LUDOWA_Wroc-aw_2009.03.14_ver.3kj" xfId="42" xr:uid="{B4CDE1EC-A7AC-4571-8275-77938E1F1017}"/>
    <cellStyle name="_PERSONAL_1_BofQ_ZGORZELEC 352_26_05_2003_Final_KCO_HALA_LUDOWA_Wroc-aw_2009.03.14_ver.3kj 2" xfId="832" xr:uid="{D473FF98-5A94-4D42-B0F3-B9A05CABA04C}"/>
    <cellStyle name="_PERSONAL_1_BofQ_ZGORZELEC 352_26_05_2003_Final_KCO_HALA_LUDOWA_Wroc-aw_2009.03.14_ver.3kj 2 2" xfId="1689" xr:uid="{B2978B46-4F2D-46F9-A46F-BF073D001D48}"/>
    <cellStyle name="_PERSONAL_1_BofQ_ZGORZELEC 352_26_05_2003_Final_KCO_HALA_LUDOWA_Wroc-aw_2009.03.14_ver.3kj 3" xfId="1411" xr:uid="{1EC22FCC-B07E-4A08-8764-F7ABBB7AE7B7}"/>
    <cellStyle name="_PERSONAL_1_BofQ_ZGORZELEC 352_26_05_2003_Final_KCO_HALA_LUDOWA_Wroc-aw_2009.03.14_ver.3kj 3 2" xfId="1754" xr:uid="{6C09E134-6210-42F1-ACF5-D9D83F4CE38B}"/>
    <cellStyle name="_PERSONAL_1_BofQ_ZGORZELEC 352_26_05_2003_Final_KCO_HALA_LUDOWA_Wroc-aw_2009.03.14_ver.3kj 3 3" xfId="1565" xr:uid="{9B875A6D-B443-4644-92DF-36ED95EBEBBB}"/>
    <cellStyle name="_PERSONAL_1_BofQ_ZGORZELEC 352_26_05_2003_Final_Most NIVEA wycena 1" xfId="43" xr:uid="{2E64D3BD-AA14-43A2-B50C-209C4AD34373}"/>
    <cellStyle name="_PERSONAL_1_BofQ_ZGORZELEC 352_26_05_2003_Final_Most NIVEA wycena 1 2" xfId="833" xr:uid="{594A1A2E-A892-451F-ADED-ABFB5122F51D}"/>
    <cellStyle name="_PERSONAL_1_BofQ_ZGORZELEC 352_26_05_2003_Final_Most NIVEA wycena 1 2 2" xfId="1690" xr:uid="{53F31A1D-FBE1-4800-8472-86952979F11C}"/>
    <cellStyle name="_PERSONAL_1_BofQ_ZGORZELEC 352_26_05_2003_Final_Most NIVEA wycena 1 3" xfId="1412" xr:uid="{563C28B8-13F3-4960-88CE-10B9E57EE753}"/>
    <cellStyle name="_PERSONAL_1_BofQ_ZGORZELEC 352_26_05_2003_Final_Most NIVEA wycena 1 3 2" xfId="1755" xr:uid="{41EBD992-4D47-4E39-AEF3-60BDAB2D9B0B}"/>
    <cellStyle name="_PERSONAL_1_BofQ_ZGORZELEC 352_26_05_2003_Final_Most NIVEA wycena 1 3 3" xfId="1546" xr:uid="{9FD3B3FB-DEC6-461D-89E1-E6E1BEF6C5C7}"/>
    <cellStyle name="_PERSONAL_1_KCO" xfId="44" xr:uid="{F4A7903C-428A-406B-8F0F-F105566A21AC}"/>
    <cellStyle name="_PERSONAL_1_KCO 2" xfId="834" xr:uid="{5E0EE8EF-D306-48E3-92BA-A0221CCC9396}"/>
    <cellStyle name="_PERSONAL_1_KCO 2 2" xfId="1691" xr:uid="{E01B7A64-B05D-4FE4-A528-4F8884A5C123}"/>
    <cellStyle name="_PERSONAL_1_KCO 3" xfId="1413" xr:uid="{AA23424D-5D89-47A7-944F-D365FF40F4C3}"/>
    <cellStyle name="_PERSONAL_1_KCO 3 2" xfId="1756" xr:uid="{00089CCB-7274-4DE7-9CFB-417444D76E40}"/>
    <cellStyle name="_PERSONAL_1_KCO 3 3" xfId="1523" xr:uid="{EFB77DB5-4D09-419D-BCCC-41F03BF153D9}"/>
    <cellStyle name="_PERSONAL_1_KCO_BofQ_A4_Wielicka_D_07_12_2006_Pre_2" xfId="45" xr:uid="{59A1DB11-2CAB-4EA0-980F-54217A3F8216}"/>
    <cellStyle name="_PERSONAL_1_KCO_BofQ_A4_Wielicka_D_07_12_2006_Pre_2 2" xfId="835" xr:uid="{02B23497-8877-4195-B0AB-C278E6383B98}"/>
    <cellStyle name="_PERSONAL_1_KCO_BofQ_A4_Wielicka_D_07_12_2006_Pre_2 2 2" xfId="1692" xr:uid="{D3117C44-FF5E-4E23-A6F5-DE9C07FF88A0}"/>
    <cellStyle name="_PERSONAL_1_KCO_BofQ_A4_Wielicka_D_07_12_2006_Pre_2 3" xfId="1414" xr:uid="{1F219E37-5CD6-4858-9A01-09FBB9C09DDA}"/>
    <cellStyle name="_PERSONAL_1_KCO_BofQ_A4_Wielicka_D_07_12_2006_Pre_2 3 2" xfId="1757" xr:uid="{CAD3E0E7-545D-4ED0-AABF-6889C51BEEED}"/>
    <cellStyle name="_PERSONAL_1_KCO_BofQ_A4_Wielicka_D_07_12_2006_Pre_2 3 3" xfId="1564" xr:uid="{B75E8213-A3AD-4F98-9931-1F42428E8377}"/>
    <cellStyle name="_PERSONAL_1_KCO_BofQ_Grabiszynska_04_07_2005_v1_Pre_Bickhardt_2" xfId="46" xr:uid="{32C90038-2DC4-45D9-B32A-C639651F368A}"/>
    <cellStyle name="_PERSONAL_1_KCO_BofQ_Grabiszynska_04_07_2005_v1_Pre_Bickhardt_2 2" xfId="836" xr:uid="{2EE6726F-9E5E-4136-8FE0-987572EDB910}"/>
    <cellStyle name="_PERSONAL_1_KCO_BofQ_Grabiszynska_04_07_2005_v1_Pre_Bickhardt_2 2 2" xfId="1693" xr:uid="{D3E84FCC-9436-4DDC-8695-7EFB1B35CC01}"/>
    <cellStyle name="_PERSONAL_1_KCO_BofQ_Grabiszynska_04_07_2005_v1_Pre_Bickhardt_2 3" xfId="1415" xr:uid="{4A5591A2-57DE-472B-83F9-DA2789CE2388}"/>
    <cellStyle name="_PERSONAL_1_KCO_BofQ_Grabiszynska_04_07_2005_v1_Pre_Bickhardt_2 3 2" xfId="1758" xr:uid="{0468DE91-F9F0-4625-BBA7-A8E840C1CDC6}"/>
    <cellStyle name="_PERSONAL_1_KCO_BofQ_Grabiszynska_04_07_2005_v1_Pre_Bickhardt_2 3 3" xfId="1545" xr:uid="{2BABE72C-FEEE-473A-84C6-50AA854B7B26}"/>
    <cellStyle name="_PERSONAL_1_KCO_BofQ_Grabiszynska_04_07_2005_v1_Pre_Bickhardt_2_Final" xfId="47" xr:uid="{2AEEB41F-EAFB-4090-AC84-1D6FEA049E4B}"/>
    <cellStyle name="_PERSONAL_1_KCO_BofQ_Grabiszynska_04_07_2005_v1_Pre_Bickhardt_2_Final 2" xfId="837" xr:uid="{B7F7F278-FABA-4E3A-9EA7-806AFF0F8436}"/>
    <cellStyle name="_PERSONAL_1_KCO_BofQ_Grabiszynska_04_07_2005_v1_Pre_Bickhardt_2_Final 2 2" xfId="1694" xr:uid="{1593F21F-AE78-400C-9A15-D8D3DC23A526}"/>
    <cellStyle name="_PERSONAL_1_KCO_BofQ_Grabiszynska_04_07_2005_v1_Pre_Bickhardt_2_Final 3" xfId="1416" xr:uid="{7523FC46-230F-43B4-A136-7E0D0F70ABBB}"/>
    <cellStyle name="_PERSONAL_1_KCO_BofQ_Grabiszynska_04_07_2005_v1_Pre_Bickhardt_2_Final 3 2" xfId="1759" xr:uid="{261C2AEC-DDE0-4926-A4BF-16D5D91794BE}"/>
    <cellStyle name="_PERSONAL_1_KCO_BofQ_Grabiszynska_04_07_2005_v1_Pre_Bickhardt_2_Final 3 3" xfId="1522" xr:uid="{E9BC7CE4-3349-4F3E-8682-8D52A97934CD}"/>
    <cellStyle name="_PERSONAL_1_KCO_BofQ_Srem_24_03_05_B_2" xfId="48" xr:uid="{24524B8B-F50B-4EFA-B5EA-9B7D6474E6A5}"/>
    <cellStyle name="_PERSONAL_1_KCO_BofQ_Srem_24_03_05_B_2 2" xfId="838" xr:uid="{781E5F8E-C084-4CE7-A565-58F74514BDBE}"/>
    <cellStyle name="_PERSONAL_1_KCO_BofQ_Srem_24_03_05_B_2 2 2" xfId="1695" xr:uid="{BF9B7B24-F5A0-47A2-932D-3408A00C5EF9}"/>
    <cellStyle name="_PERSONAL_1_KCO_BofQ_Srem_24_03_05_B_2 3" xfId="1417" xr:uid="{CB9F1216-2A1C-4D00-8F13-B3D99566B957}"/>
    <cellStyle name="_PERSONAL_1_KCO_BofQ_Srem_24_03_05_B_2 3 2" xfId="1760" xr:uid="{2BD051F4-3851-4828-B27C-7F73B29F751B}"/>
    <cellStyle name="_PERSONAL_1_KCO_BofQ_Srem_24_03_05_B_2 3 3" xfId="1563" xr:uid="{EFA40A5D-EA4F-4391-BC62-CF45789A976E}"/>
    <cellStyle name="_PERSONAL_1_KCO_KCO_HALA_LUDOWA_Wroc-aw_2009.03.14_ver.3kj" xfId="49" xr:uid="{CBAEC6A5-D980-45B7-9D8B-DF1DE5AADDF4}"/>
    <cellStyle name="_PERSONAL_1_KCO_KCO_HALA_LUDOWA_Wroc-aw_2009.03.14_ver.3kj 2" xfId="839" xr:uid="{B908C227-BA9C-4E43-90C6-3C4493EE8D29}"/>
    <cellStyle name="_PERSONAL_1_KCO_KCO_HALA_LUDOWA_Wroc-aw_2009.03.14_ver.3kj 2 2" xfId="1696" xr:uid="{E57C7562-1F32-4BA4-803C-C6C3CC1AB0D9}"/>
    <cellStyle name="_PERSONAL_1_KCO_KCO_HALA_LUDOWA_Wroc-aw_2009.03.14_ver.3kj 3" xfId="1418" xr:uid="{0F47AABD-DDB7-439D-981C-305E4E5DBD46}"/>
    <cellStyle name="_PERSONAL_1_KCO_KCO_HALA_LUDOWA_Wroc-aw_2009.03.14_ver.3kj 3 2" xfId="1761" xr:uid="{1830785A-FECC-4332-923E-4AEB4EFF152D}"/>
    <cellStyle name="_PERSONAL_1_KCO_KCO_HALA_LUDOWA_Wroc-aw_2009.03.14_ver.3kj 3 3" xfId="1544" xr:uid="{AF59CFF0-F277-4E85-8015-02165D0C1699}"/>
    <cellStyle name="_PERSONAL_1_KCO_Most NIVEA wycena 1" xfId="50" xr:uid="{48B5AA3A-344C-462B-A9EA-307C1B0A4840}"/>
    <cellStyle name="_PERSONAL_1_KCO_Most NIVEA wycena 1 2" xfId="840" xr:uid="{C4456097-F57D-4CAE-994E-591ECB3E7EDD}"/>
    <cellStyle name="_PERSONAL_1_KCO_Most NIVEA wycena 1 2 2" xfId="1697" xr:uid="{470B900E-2A2D-404B-BDB9-F33EDE5862EA}"/>
    <cellStyle name="_PERSONAL_1_KCO_Most NIVEA wycena 1 3" xfId="1419" xr:uid="{0DE75577-CBAB-4E7C-AB5B-5E8DFA67AA90}"/>
    <cellStyle name="_PERSONAL_1_KCO_Most NIVEA wycena 1 3 2" xfId="1762" xr:uid="{0F9C2159-63F7-49C7-B461-C8D494468BE2}"/>
    <cellStyle name="_PERSONAL_1_KCO_Most NIVEA wycena 1 3 3" xfId="1521" xr:uid="{44D8BCB9-48C8-4354-A2AE-DD73AEB2D11F}"/>
    <cellStyle name="_PERSONAL_1_koszty pośrednie Szkoła" xfId="51" xr:uid="{EF40D44F-A0EA-4E67-B9B1-36EAAADB1EB0}"/>
    <cellStyle name="_PERSONAL_1_koszty pośrednie Szkoła 2" xfId="841" xr:uid="{FAD275F1-B3A8-4DDB-BDEC-8FFB40BC73AD}"/>
    <cellStyle name="_PERSONAL_1_koszty pośrednie Szkoła 2 2" xfId="1698" xr:uid="{24900A23-5714-4637-9EB2-7E9F58FF333C}"/>
    <cellStyle name="_PERSONAL_1_koszty pośrednie Szkoła 3" xfId="1420" xr:uid="{1B8B006A-473F-4909-B30A-80B4EC8A8BF9}"/>
    <cellStyle name="_PERSONAL_1_koszty pośrednie Szkoła 3 2" xfId="1763" xr:uid="{BA43FB32-1D6E-4E20-A5DD-723A34359255}"/>
    <cellStyle name="_PERSONAL_1_koszty pośrednie Szkoła 3 3" xfId="1562" xr:uid="{35814561-A984-495B-9CE2-64AF96E37137}"/>
    <cellStyle name="_PERSONAL_1_pomoc" xfId="52" xr:uid="{AC624F11-4177-4BA9-99DF-F87DC373A21E}"/>
    <cellStyle name="_PERSONAL_1_pomoc 2" xfId="842" xr:uid="{46720642-1698-40D6-8E6E-0E8793A1501F}"/>
    <cellStyle name="_PERSONAL_1_pomoc 2 2" xfId="1699" xr:uid="{8A1A8AAF-F1CD-4994-B715-4ADC73E53D49}"/>
    <cellStyle name="_PERSONAL_1_pomoc 3" xfId="1421" xr:uid="{B336EC32-BC96-4777-832D-4488EFCC38A6}"/>
    <cellStyle name="_PERSONAL_1_pomoc 3 2" xfId="1764" xr:uid="{BC52F800-28FF-4026-AFC9-A5F6E332A3C6}"/>
    <cellStyle name="_PERSONAL_1_pomoc 3 3" xfId="1543" xr:uid="{3DA28C62-FBA2-4FED-83B2-0C1620942120}"/>
    <cellStyle name="_PERSONAL_1_RZO BxDx" xfId="53" xr:uid="{5EFD4F76-7F8D-44B8-A7CE-198F17527CC7}"/>
    <cellStyle name="_PERSONAL_1_RZO BxDx 2" xfId="843" xr:uid="{03225CA3-BCEC-4378-8D8F-419AB6FA003F}"/>
    <cellStyle name="_PERSONAL_1_RZO BxDx 2 2" xfId="1700" xr:uid="{020B7D54-7B32-4B23-8049-DAC6E7D75C53}"/>
    <cellStyle name="_PERSONAL_1_RZO BxDx 3" xfId="1422" xr:uid="{BA3B961B-684A-43AF-94C6-842FC8590DCB}"/>
    <cellStyle name="_PERSONAL_1_RZO BxDx 3 2" xfId="1765" xr:uid="{25C91687-7716-46E5-8C7C-6ECE1A821289}"/>
    <cellStyle name="_PERSONAL_1_RZO BxDx 3 3" xfId="1520" xr:uid="{2043801C-B2ED-4BAE-9600-99E38C95F45B}"/>
    <cellStyle name="_PERSONAL_1_RZO BxDx_26_09_2008" xfId="54" xr:uid="{1A2E6C2E-8157-4422-8EB9-A02ACC98E1DA}"/>
    <cellStyle name="_PERSONAL_1_RZO BxDx_26_09_2008 2" xfId="844" xr:uid="{B0F29009-27D7-472F-99F2-82FDC474B59E}"/>
    <cellStyle name="_PERSONAL_1_RZO BxDx_26_09_2008 2 2" xfId="1701" xr:uid="{6D94E754-02C0-49BE-BCE4-7B9C3302ACF6}"/>
    <cellStyle name="_PERSONAL_1_RZO BxDx_26_09_2008 3" xfId="1423" xr:uid="{7F2547DB-FDD9-4B78-9FD2-F10EB7E182DD}"/>
    <cellStyle name="_PERSONAL_1_RZO BxDx_26_09_2008 3 2" xfId="1766" xr:uid="{ACB9AB55-7939-4A6C-9D2C-5EC3DA9137D5}"/>
    <cellStyle name="_PERSONAL_1_RZO BxDx_26_09_2008 3 3" xfId="1561" xr:uid="{81664332-C643-4F74-881B-EA7CF5C21278}"/>
    <cellStyle name="_PERSONAL_1_RZO BxDx_ABB_hala" xfId="55" xr:uid="{8D54E2E9-CDF6-4D24-9EA5-6E333040127E}"/>
    <cellStyle name="_PERSONAL_1_RZO BxDx_ABB_hala 2" xfId="845" xr:uid="{C92E4451-7C2C-4408-8571-2A6BF418E17B}"/>
    <cellStyle name="_PERSONAL_1_RZO BxDx_ABB_hala 2 2" xfId="1702" xr:uid="{632DF6E5-0559-4F79-9822-4AC1A8425E76}"/>
    <cellStyle name="_PERSONAL_1_RZO BxDx_ABB_hala 3" xfId="1424" xr:uid="{78EF9361-F36D-438E-BCBB-A04CF71BA46E}"/>
    <cellStyle name="_PERSONAL_1_RZO BxDx_ABB_hala 3 2" xfId="1767" xr:uid="{FDFE11A6-E5F0-4CE1-8072-5D56779F9245}"/>
    <cellStyle name="_PERSONAL_1_RZO BxDx_ABB_hala 3 3" xfId="1542" xr:uid="{84FE36EC-E23E-4278-AE4F-9DDEC6795D3D}"/>
    <cellStyle name="_PERSONAL_1_RZO kons v1z_po zmianie MO" xfId="56" xr:uid="{51CF96C0-D757-4053-BB6F-3CF8F6EF75BB}"/>
    <cellStyle name="_PERSONAL_1_RZO kons v1z_po zmianie MO 2" xfId="846" xr:uid="{9D86BA08-02AD-44EC-90ED-A803303DEBD9}"/>
    <cellStyle name="_PERSONAL_1_RZO kons v1z_po zmianie MO 2 2" xfId="1703" xr:uid="{11B801DB-2380-41FE-94E2-C983E006E8C4}"/>
    <cellStyle name="_PERSONAL_1_RZO kons v1z_po zmianie MO 3" xfId="1425" xr:uid="{8AEB37FE-269E-4F77-9412-F96FA29C29EA}"/>
    <cellStyle name="_PERSONAL_1_RZO kons v1z_po zmianie MO 3 2" xfId="1768" xr:uid="{2AD4626D-071B-4B75-97B3-F1AA5A759A09}"/>
    <cellStyle name="_PERSONAL_1_RZO kons v1z_po zmianie MO 3 3" xfId="1519" xr:uid="{1A48C0C9-C7CB-4084-8B72-11A58613B88D}"/>
    <cellStyle name="_PERSONAL_1_zaspasKopia BofQ_Myslenice_11_08_2004" xfId="57" xr:uid="{06BBCD3B-4A1A-47D5-9107-1DF6264BCF90}"/>
    <cellStyle name="_PERSONAL_1_zaspasKopia BofQ_Myslenice_11_08_2004 2" xfId="847" xr:uid="{A7ED4E2A-B625-4E3B-9CD1-31BABB7FCFF6}"/>
    <cellStyle name="_PERSONAL_1_zaspasKopia BofQ_Myslenice_11_08_2004 2 2" xfId="1704" xr:uid="{E9D4FD73-F9E2-47B6-9E43-A20E4423C246}"/>
    <cellStyle name="_PERSONAL_1_zaspasKopia BofQ_Myslenice_11_08_2004 3" xfId="1426" xr:uid="{BFE9A2D3-09C1-49DC-9AFF-528E99C16E57}"/>
    <cellStyle name="_PERSONAL_1_zaspasKopia BofQ_Myslenice_11_08_2004 3 2" xfId="1769" xr:uid="{3ABEA7D6-561C-447E-BE8E-0974C3B3B93B}"/>
    <cellStyle name="_PERSONAL_1_zaspasKopia BofQ_Myslenice_11_08_2004 3 3" xfId="1560" xr:uid="{A0CD87CB-01F6-4971-A4AE-D4D2C4B92CE1}"/>
    <cellStyle name="_poznan_rohbau_lv_1etappe" xfId="434" xr:uid="{D73AD5C2-C6D3-43A0-B2BC-86CE27EE492B}"/>
    <cellStyle name="_poznan_rohbau_lv_1etappe 2" xfId="849" xr:uid="{9C0367A9-90DE-4B8A-B752-8ABAA648FC2B}"/>
    <cellStyle name="_poznan_rohbau_lv_1etappe 2 2" xfId="1706" xr:uid="{B9041968-CD76-4C52-81EC-B6D64DEDE832}"/>
    <cellStyle name="_poznan_rohbau_lv_1etappe 3" xfId="1428" xr:uid="{7664A8FB-07BF-4508-8491-C4ABAF171909}"/>
    <cellStyle name="_poznan_rohbau_lv_1etappe 3 2" xfId="1771" xr:uid="{EEA25A4D-FB07-409C-BF92-28E1D8BFBDFE}"/>
    <cellStyle name="_poznan_rohbau_lv_1etappe 3 3" xfId="1518" xr:uid="{FE44ABE2-9CF3-4AD7-B17F-41230435BEA2}"/>
    <cellStyle name="_RZO kons v1z_po zmianie MO" xfId="58" xr:uid="{FBA2378D-96DA-4AAC-8338-02916931C846}"/>
    <cellStyle name="_RZO kons v1z_po zmianie MO 2" xfId="850" xr:uid="{1E127B32-B069-49A0-9768-D69BA72380E1}"/>
    <cellStyle name="_RZO kons v1z_po zmianie MO 2 2" xfId="1707" xr:uid="{5E9DEB80-1E56-4E36-9629-DE15490D9324}"/>
    <cellStyle name="_RZO kons v1z_po zmianie MO 3" xfId="1429" xr:uid="{2780FEDC-2F6E-415A-927D-8D48AC5DC81F}"/>
    <cellStyle name="_RZO kons v1z_po zmianie MO 3 2" xfId="1772" xr:uid="{89B1EA37-6E79-48E1-86F7-1772674AD148}"/>
    <cellStyle name="_RZO kons v1z_po zmianie MO 3 3" xfId="1559" xr:uid="{8FB14734-ADF3-4BA6-971A-001F3F92AE09}"/>
    <cellStyle name="_SO 05_F6_rain wat drain.060531" xfId="615" xr:uid="{99E07B54-C5E4-47A9-B8B4-596F2C1EA2DD}"/>
    <cellStyle name="_SO 05_F6_rain wat drain.060531 2" xfId="851" xr:uid="{3B04CC0C-343F-40E0-BE9D-09987725778D}"/>
    <cellStyle name="_SO 05_F6_rain wat drain.060531 2 2" xfId="1708" xr:uid="{E010F574-4AA5-4A71-B2ED-C5F1D989D09D}"/>
    <cellStyle name="_SO 05_F6_rain wat drain.060531 3" xfId="1430" xr:uid="{3B0D4B3F-A3E8-4F46-B306-8402B69F29B3}"/>
    <cellStyle name="_SO 05_F6_rain wat drain.060531 3 2" xfId="1773" xr:uid="{D688C029-311E-4362-A9EA-2FA8C8213BA3}"/>
    <cellStyle name="_SO 05_F6_rain wat drain.060531 3 3" xfId="1540" xr:uid="{C23022AD-F6E5-432D-BA36-632377D40762}"/>
    <cellStyle name="_SO 16_6VX01_vzduchotechnika" xfId="616" xr:uid="{50C4D9A0-8845-45D6-9A7B-D4E731E777FC}"/>
    <cellStyle name="_SO 16_6VX01_vzduchotechnika 2" xfId="852" xr:uid="{D88F8F78-D594-4184-AE62-716CE8F3A255}"/>
    <cellStyle name="_TI_SO 01_060301_cz_en" xfId="617" xr:uid="{CC17F10B-D1FD-43C0-90DF-3946260972E1}"/>
    <cellStyle name="_TI_SO 01_060301_cz_en 2" xfId="853" xr:uid="{40834C3C-5C78-4891-9F18-F512686CD9B8}"/>
    <cellStyle name="_TI_SO 01_060301_cz_en 2 2" xfId="1709" xr:uid="{39BE4BEE-2E79-439B-8A85-181A9940584C}"/>
    <cellStyle name="_TI_SO 01_060301_cz_en 3" xfId="1431" xr:uid="{81264890-3FF7-47AC-8434-98B81B0FE8AA}"/>
    <cellStyle name="_TI_SO 01_060301_cz_en 3 2" xfId="1774" xr:uid="{43A46358-D9C8-4D89-8A2D-8696C9B8E654}"/>
    <cellStyle name="_TI_SO 01_060301_cz_en 3 3" xfId="1517" xr:uid="{05BF2D37-5233-4750-9F95-E8EAB90AB40B}"/>
    <cellStyle name="=D:\WINNT\SYSTEM32\COMMAND.COM" xfId="59" xr:uid="{F4C8BD99-2811-42A2-AE6E-FA88AD04F2AE}"/>
    <cellStyle name="=D:\WINNT\SYSTEM32\COMMAND.COM 2" xfId="800" xr:uid="{141A64D9-E5B2-40BA-9813-3996AF598983}"/>
    <cellStyle name="1" xfId="60" xr:uid="{DADB5ACF-9A05-406C-87A9-97D7E6CC4087}"/>
    <cellStyle name="1 2" xfId="435" xr:uid="{483FF14C-C103-4083-8A90-46BE037B330D}"/>
    <cellStyle name="1 2 2" xfId="729" xr:uid="{888A4316-C134-4AD0-ACCE-05DF7EFA9080}"/>
    <cellStyle name="1 3" xfId="728" xr:uid="{E0C1261D-6173-45F4-826F-BDC587807958}"/>
    <cellStyle name="1 4" xfId="1579" xr:uid="{E1250FEC-E29F-4B71-828E-3CDB144F065F}"/>
    <cellStyle name="1 5" xfId="1788" xr:uid="{A3D5F7AA-E63A-450C-87E2-14D529D66441}"/>
    <cellStyle name="1 6" xfId="1945" xr:uid="{262D4E6B-DFAC-4EC1-84CB-7354E54BAE06}"/>
    <cellStyle name="1_049F_K_CH_Piast_wersja2" xfId="61" xr:uid="{F62334C4-F308-44B7-A747-C661F28614DE}"/>
    <cellStyle name="1_049F_K_CH_Piast_wersja2 2" xfId="436" xr:uid="{97C35FD8-9ECA-45BB-8B41-B944CEC26927}"/>
    <cellStyle name="1_049F_K_CH_Piast_wersja2 2 2" xfId="731" xr:uid="{2B2EAC0F-8FBB-49BB-84CC-75B1F12A4C87}"/>
    <cellStyle name="1_049F_K_CH_Piast_wersja2 2 2 2" xfId="1653" xr:uid="{EA1528F9-357B-48CE-A931-9FD488D22B4D}"/>
    <cellStyle name="1_049F_K_CH_Piast_wersja2 2 2 3" xfId="1881" xr:uid="{8107E18A-2DDA-4F2C-B66F-23B05F302481}"/>
    <cellStyle name="1_049F_K_CH_Piast_wersja2 2 2 4" xfId="1853" xr:uid="{4E93B620-AB24-44BD-A0DE-8B7A05372513}"/>
    <cellStyle name="1_049F_K_CH_Piast_wersja2 3" xfId="730" xr:uid="{FD92684A-C508-4936-88A2-0B89129C930C}"/>
    <cellStyle name="1_049F_K_CH_Piast_wersja2 3 2" xfId="1652" xr:uid="{9008BBAE-47DC-4D0B-AD97-AA15CD592246}"/>
    <cellStyle name="1_049F_K_CH_Piast_wersja2 3 3" xfId="1880" xr:uid="{A6572714-32B7-4B38-9C78-02FCF1B291CC}"/>
    <cellStyle name="1_049F_K_CH_Piast_wersja2 3 4" xfId="1908" xr:uid="{33D5E25F-87EB-491A-B408-AC79C8B9D138}"/>
    <cellStyle name="1_049F_K_CH_Piast_wersja2_ASOBytom- INTIF" xfId="62" xr:uid="{B9657D05-9C4B-4826-AD79-4A173A1CCB23}"/>
    <cellStyle name="1_049F_K_CH_Piast_wersja2_ASOBytom- INTIF 2" xfId="732" xr:uid="{7382F6BF-78EA-459D-AD24-2034EDE2EEE0}"/>
    <cellStyle name="1_049F_K_CH_Piast_wersja2_ASOBytom- INTIF 2 2" xfId="1654" xr:uid="{9A4B098F-A28C-4F0C-9313-35E375724020}"/>
    <cellStyle name="1_049F_K_CH_Piast_wersja2_ASOBytom- INTIF 2 3" xfId="1882" xr:uid="{19975875-ECA6-4B7A-A8AA-0EFCC630DC89}"/>
    <cellStyle name="1_049F_K_CH_Piast_wersja2_ASOBytom- INTIF 2 4" xfId="1815" xr:uid="{93BBD296-D6F6-4E92-9232-0DE22C9A7D60}"/>
    <cellStyle name="1_049F_K_CH_Piast_wersja2_ASOBytom- INTIF 3" xfId="1580" xr:uid="{3B27459A-C89E-40EB-BA71-DADC48B71D95}"/>
    <cellStyle name="1_049F_K_CH_Piast_wersja2_ASOBytom- INTIF 4" xfId="1789" xr:uid="{5D089D0F-0E70-4C3A-BAD5-42F1E2AB758F}"/>
    <cellStyle name="1_049F_K_CH_Piast_wersja2_ASOBytom- INTIF 5" xfId="1931" xr:uid="{094DB1D4-40A5-4F84-A868-69FFB1A3252B}"/>
    <cellStyle name="1_65203_2000.05.11" xfId="63" xr:uid="{632C1FED-44F0-4991-B19C-BEC5560F1DB9}"/>
    <cellStyle name="1_65203_2000.05.11 2" xfId="437" xr:uid="{A039D71B-93C0-4709-B181-D1021BAB5126}"/>
    <cellStyle name="1_65203_2000.05.11 2 2" xfId="734" xr:uid="{B4799E06-3DD9-42E5-BC25-5B259DDA17DE}"/>
    <cellStyle name="1_65203_2000.05.11 2 2 2" xfId="1656" xr:uid="{7B4FBB4F-ACE4-410F-9E3F-86B83AE04F0B}"/>
    <cellStyle name="1_65203_2000.05.11 2 2 3" xfId="1884" xr:uid="{12081E3E-2B44-44A7-A7CE-67EB4EF12995}"/>
    <cellStyle name="1_65203_2000.05.11 2 2 4" xfId="1907" xr:uid="{441AE1EE-B381-4D1C-A9B9-8B10B32501A8}"/>
    <cellStyle name="1_65203_2000.05.11 3" xfId="733" xr:uid="{3282E037-6832-4CF3-AB1E-0D4FD0879B16}"/>
    <cellStyle name="1_65203_2000.05.11 3 2" xfId="1655" xr:uid="{99AE0F16-745C-4C48-80D4-D18A25DD8F0B}"/>
    <cellStyle name="1_65203_2000.05.11 3 3" xfId="1883" xr:uid="{202FE66C-DEDF-49A8-8AB8-40AB96435638}"/>
    <cellStyle name="1_65203_2000.05.11 3 4" xfId="1906" xr:uid="{9713E32B-DA2F-4170-8BFC-18A01095AD88}"/>
    <cellStyle name="1_65203_2000.05.11_ASOBytom- INTIF" xfId="64" xr:uid="{2B40C839-6965-495E-894B-26F69934BC68}"/>
    <cellStyle name="1_65203_2000.05.11_ASOBytom- INTIF 2" xfId="735" xr:uid="{E64FC4A3-EA6B-42C7-9DAF-D00449494393}"/>
    <cellStyle name="1_65203_2000.05.11_ASOBytom- INTIF 2 2" xfId="1657" xr:uid="{4C48348E-A737-4E0F-918D-BA2F33E752F4}"/>
    <cellStyle name="1_65203_2000.05.11_ASOBytom- INTIF 2 3" xfId="1885" xr:uid="{B1E7C315-9778-4D31-BDEC-634EB6390AC8}"/>
    <cellStyle name="1_65203_2000.05.11_ASOBytom- INTIF 2 4" xfId="1852" xr:uid="{25098D46-8547-49F8-B914-43522F997F7F}"/>
    <cellStyle name="1_65203_2000.05.11_ASOBytom- INTIF 3" xfId="1581" xr:uid="{8E47C7E6-D169-4049-AF81-5D660DD0713B}"/>
    <cellStyle name="1_65203_2000.05.11_ASOBytom- INTIF 4" xfId="1790" xr:uid="{BC974473-AEDE-4848-AE80-DB41A1CE9AF3}"/>
    <cellStyle name="1_65203_2000.05.11_ASOBytom- INTIF 5" xfId="1855" xr:uid="{C0F9DBB6-A906-4C67-85F1-87F0451BF3B0}"/>
    <cellStyle name="1_ASOBytom- INTIF" xfId="65" xr:uid="{9F1DCFA2-7497-4099-8FCE-25B96B3F8433}"/>
    <cellStyle name="1_ASOBytom- INTIF 2" xfId="736" xr:uid="{445C253A-458F-4B7C-8CDE-DBB5F3988850}"/>
    <cellStyle name="1_ASOBytom- INTIF 2 2" xfId="1658" xr:uid="{7F9A799F-AC95-42ED-BE41-60243B136715}"/>
    <cellStyle name="1_ASOBytom- INTIF 2 3" xfId="1886" xr:uid="{7D428BAE-4B74-463B-BFB1-140ECAA9F140}"/>
    <cellStyle name="1_ASOBytom- INTIF 2 4" xfId="1814" xr:uid="{1EC322C1-4A22-48B9-9ABC-980A1D36CC00}"/>
    <cellStyle name="1_ASOBytom- INTIF 3" xfId="1582" xr:uid="{A576DACF-EC8C-4673-A7C2-03CECFE86952}"/>
    <cellStyle name="1_ASOBytom- INTIF 4" xfId="1791" xr:uid="{F48A32AE-D5C2-45EB-BEE2-236DA033C568}"/>
    <cellStyle name="1_ASOBytom- INTIF 5" xfId="1929" xr:uid="{68BA9367-5260-42CC-8867-8C78AD235C4D}"/>
    <cellStyle name="1_Ico_12c" xfId="66" xr:uid="{FCE45615-DCFF-427F-B938-995C80CF8805}"/>
    <cellStyle name="1_Ico_12c 2" xfId="438" xr:uid="{3F8DBA77-FA89-4A1A-BD69-E78D3D7B4D54}"/>
    <cellStyle name="1_Ico_12c 2 2" xfId="738" xr:uid="{77DF867B-4C98-45BD-A492-D71639A0273C}"/>
    <cellStyle name="1_Ico_12c 2 2 2" xfId="1660" xr:uid="{14871209-20F2-4E86-8C7A-50459858D30C}"/>
    <cellStyle name="1_Ico_12c 2 2 3" xfId="1888" xr:uid="{8B917843-4B87-4DDE-AC39-B0E314D61D78}"/>
    <cellStyle name="1_Ico_12c 2 2 4" xfId="1905" xr:uid="{B5F2A36C-2CE9-43BE-B822-2181AEB3E2F8}"/>
    <cellStyle name="1_Ico_12c 3" xfId="737" xr:uid="{C3FF82D8-5672-48AD-930A-4FD820F5DA3E}"/>
    <cellStyle name="1_Ico_12c 3 2" xfId="1659" xr:uid="{FFE9092E-020E-45E7-A94C-7117481E6203}"/>
    <cellStyle name="1_Ico_12c 3 3" xfId="1887" xr:uid="{455C625D-E9C8-4A2D-952D-373D186641C6}"/>
    <cellStyle name="1_Ico_12c 3 4" xfId="1904" xr:uid="{85242AEA-74FB-4261-B2E4-560719FF000B}"/>
    <cellStyle name="1_Ico_12c_ASOBytom- INTIF" xfId="67" xr:uid="{810F2423-A899-456F-AD2F-165954B9A38F}"/>
    <cellStyle name="1_Ico_12c_ASOBytom- INTIF 2" xfId="739" xr:uid="{2C7ADAA1-1EB2-4016-BA88-841972FD5F50}"/>
    <cellStyle name="1_Ico_12c_ASOBytom- INTIF 2 2" xfId="1661" xr:uid="{6C055E99-0B1E-4E60-ACBE-4CE8760D0E32}"/>
    <cellStyle name="1_Ico_12c_ASOBytom- INTIF 2 3" xfId="1889" xr:uid="{90A40E95-C403-41CD-A509-FCA33C88FEE2}"/>
    <cellStyle name="1_Ico_12c_ASOBytom- INTIF 2 4" xfId="1851" xr:uid="{20EF4B06-301D-4D80-A27F-F5948438792E}"/>
    <cellStyle name="1_Ico_12c_ASOBytom- INTIF 3" xfId="1583" xr:uid="{F65711FC-62CE-42FE-B224-B53C113945EC}"/>
    <cellStyle name="1_Ico_12c_ASOBytom- INTIF 4" xfId="1792" xr:uid="{D3678107-DB70-494D-80BD-244E1B9DB915}"/>
    <cellStyle name="1_Ico_12c_ASOBytom- INTIF 5" xfId="1828" xr:uid="{E439F3C6-C4E3-460E-B996-2BD648C01A47}"/>
    <cellStyle name="1_karta ico maj" xfId="68" xr:uid="{1F6C11C4-5804-4E2D-B0A8-2419E231F544}"/>
    <cellStyle name="1_karta ico maj 2" xfId="439" xr:uid="{C0F3824D-75D5-4A5D-8A43-E649EEF1A50A}"/>
    <cellStyle name="1_karta ico maj 2 2" xfId="741" xr:uid="{A97EE070-EC1D-4551-B8CB-143AF55100C6}"/>
    <cellStyle name="1_karta ico maj 2 2 2" xfId="1663" xr:uid="{FE26E90E-8E9C-4988-9FC0-BE749ACB9827}"/>
    <cellStyle name="1_karta ico maj 2 2 3" xfId="1891" xr:uid="{5725E53F-5D0A-4795-B18D-98A51B1BC7AD}"/>
    <cellStyle name="1_karta ico maj 2 2 4" xfId="1902" xr:uid="{999E7F8C-5686-4B35-8D58-26C5E23157AB}"/>
    <cellStyle name="1_karta ico maj 3" xfId="740" xr:uid="{30FB4BD1-556B-4974-89B7-29CF4C6524A8}"/>
    <cellStyle name="1_karta ico maj 3 2" xfId="1662" xr:uid="{7900E16F-4F40-405C-9B8C-C3D2DAC7B65E}"/>
    <cellStyle name="1_karta ico maj 3 3" xfId="1890" xr:uid="{54D208A6-5F9B-4765-9F2B-8AB8399FC663}"/>
    <cellStyle name="1_karta ico maj 3 4" xfId="1813" xr:uid="{E6644BA0-4886-44FC-8BA5-56D1D2FB64DF}"/>
    <cellStyle name="1_karta ico maj_ASOBytom- INTIF" xfId="69" xr:uid="{BBF7FEF6-FE2F-4DD7-8338-84C54AB24559}"/>
    <cellStyle name="1_karta ico maj_ASOBytom- INTIF 2" xfId="742" xr:uid="{80EA1F96-2828-4F31-946D-042948042D1E}"/>
    <cellStyle name="1_karta ico maj_ASOBytom- INTIF 2 2" xfId="1664" xr:uid="{4884CB7F-02BC-4A9E-818F-C40BCB6D2579}"/>
    <cellStyle name="1_karta ico maj_ASOBytom- INTIF 2 3" xfId="1892" xr:uid="{B01E6CDC-667E-4845-B29F-9A4C4E267971}"/>
    <cellStyle name="1_karta ico maj_ASOBytom- INTIF 2 4" xfId="1903" xr:uid="{EEE3ACCE-D66D-4498-B0A5-1B219BC95F77}"/>
    <cellStyle name="1_karta ico maj_ASOBytom- INTIF 3" xfId="1584" xr:uid="{15B1E5E6-AFFF-4461-AC52-6275C147D4BE}"/>
    <cellStyle name="1_karta ico maj_ASOBytom- INTIF 4" xfId="1793" xr:uid="{EF93925E-ADA6-4EA5-8705-A9B97AAA75C0}"/>
    <cellStyle name="1_karta ico maj_ASOBytom- INTIF 5" xfId="1927" xr:uid="{EFC8F841-B34C-4F28-9B89-6091C247F13A}"/>
    <cellStyle name="1_Kłodzko-szkoleniowy" xfId="70" xr:uid="{F8E96463-296C-4A10-AE22-0A4B0339D043}"/>
    <cellStyle name="1_Kłodzko-szkoleniowy 2" xfId="440" xr:uid="{EEB03FDA-24C3-48E2-80D2-43BD48D6FBD3}"/>
    <cellStyle name="1_Kłodzko-szkoleniowy 2 2" xfId="744" xr:uid="{4C759755-D7D7-414A-B59B-055CC558A11C}"/>
    <cellStyle name="1_Kłodzko-szkoleniowy 2 2 2" xfId="1666" xr:uid="{1D7AE1E1-0D2A-466E-89FC-701C22EEE1E8}"/>
    <cellStyle name="1_Kłodzko-szkoleniowy 2 2 3" xfId="1894" xr:uid="{D52D64FB-21C0-4496-99EC-6F87599BB924}"/>
    <cellStyle name="1_Kłodzko-szkoleniowy 2 2 4" xfId="1812" xr:uid="{5EEAD371-9461-4443-94F3-921CB3C467BA}"/>
    <cellStyle name="1_Kłodzko-szkoleniowy 3" xfId="743" xr:uid="{8756E7D6-E1AF-4BD0-9653-546C4105E566}"/>
    <cellStyle name="1_Kłodzko-szkoleniowy 3 2" xfId="1665" xr:uid="{6CEEB64A-23DC-4299-8C1B-B7C45FA5EC31}"/>
    <cellStyle name="1_Kłodzko-szkoleniowy 3 3" xfId="1893" xr:uid="{9C41FB1D-8723-4693-A48C-C949BF0AA4E1}"/>
    <cellStyle name="1_Kłodzko-szkoleniowy 3 4" xfId="1850" xr:uid="{1F612AD7-FCDA-458A-912B-583FF9E4218B}"/>
    <cellStyle name="1_Kłodzko-szkoleniowy_ASOBytom- INTIF" xfId="71" xr:uid="{3D299A4B-1DA9-4AE7-A269-76027DD387B9}"/>
    <cellStyle name="1_Kłodzko-szkoleniowy_ASOBytom- INTIF 2" xfId="745" xr:uid="{541B97AD-3978-40BE-8871-76B3E831514A}"/>
    <cellStyle name="1_Kłodzko-szkoleniowy_ASOBytom- INTIF 2 2" xfId="1667" xr:uid="{DF76E4F7-AFB9-4A7E-8964-98876DE23ACE}"/>
    <cellStyle name="1_Kłodzko-szkoleniowy_ASOBytom- INTIF 2 3" xfId="1895" xr:uid="{31025C0C-C531-4D3A-AD1C-D0725892B6AD}"/>
    <cellStyle name="1_Kłodzko-szkoleniowy_ASOBytom- INTIF 2 4" xfId="1901" xr:uid="{50AFCCA9-F5A0-4709-A875-BCB4FD4C998D}"/>
    <cellStyle name="1_Kłodzko-szkoleniowy_ASOBytom- INTIF 3" xfId="1585" xr:uid="{167038E6-C359-4DEF-999F-F0E84FDC09F0}"/>
    <cellStyle name="1_Kłodzko-szkoleniowy_ASOBytom- INTIF 4" xfId="1794" xr:uid="{E483F109-29F7-4798-9728-5821AEDE51D5}"/>
    <cellStyle name="1_Kłodzko-szkoleniowy_ASOBytom- INTIF 5" xfId="1926" xr:uid="{BAB5A025-1BDE-4AC9-85C1-16AE9ADD73AD}"/>
    <cellStyle name="20% - Accent1 2" xfId="441" xr:uid="{4CFB286F-AD9E-4996-B349-3A3C1DA1AC9C}"/>
    <cellStyle name="20% - Accent1 2 2" xfId="618" xr:uid="{3F3B394E-C681-496B-9471-453620310ABA}"/>
    <cellStyle name="20% - Accent1 2 2 2" xfId="748" xr:uid="{F22AE284-08EE-48BD-A149-05B5B8A1B27C}"/>
    <cellStyle name="20% - Accent1 2 2 3" xfId="1345" xr:uid="{674099DB-6B30-4282-8CD1-681448F94B1B}"/>
    <cellStyle name="20% - Accent1 2 3" xfId="747" xr:uid="{7C68E323-A497-4F83-9D21-72870153594E}"/>
    <cellStyle name="20% - Accent1 2 4" xfId="1344" xr:uid="{CAA53F9A-9783-4DD3-8230-9096724985E7}"/>
    <cellStyle name="20% - Accent1 3" xfId="746" xr:uid="{C4BBA221-EF0D-492F-8EED-134D28B7BC20}"/>
    <cellStyle name="20% - Accent1 4" xfId="1343" xr:uid="{E766A5ED-E446-4DC4-B5DD-89F55F4B8F85}"/>
    <cellStyle name="20% - Accent1 5" xfId="72" xr:uid="{8B9860E0-6A1C-4FEF-ADAA-1BB3F3FF220A}"/>
    <cellStyle name="20% - Accent2 2" xfId="442" xr:uid="{442C2533-20DF-4341-AA8E-323C1CBC1BFE}"/>
    <cellStyle name="20% - Accent2 2 2" xfId="619" xr:uid="{FB5FA068-217D-44D1-9C8E-A0DA255EC727}"/>
    <cellStyle name="20% - Accent2 2 2 2" xfId="751" xr:uid="{E4786B6B-C646-4FC9-8CB7-CFAAA479ACEB}"/>
    <cellStyle name="20% - Accent2 2 2 3" xfId="1348" xr:uid="{FF351270-BD41-467E-B845-4A4DD05E654E}"/>
    <cellStyle name="20% - Accent2 2 3" xfId="750" xr:uid="{7C3E5A56-1EDD-488D-BF0C-600B7991365C}"/>
    <cellStyle name="20% - Accent2 2 4" xfId="1347" xr:uid="{4F6B9AB2-76AF-49F2-AAC1-9F14A596DDBD}"/>
    <cellStyle name="20% - Accent2 3" xfId="749" xr:uid="{CBC41B72-FC34-4D59-A246-44A5AAD2CAFE}"/>
    <cellStyle name="20% - Accent2 4" xfId="1346" xr:uid="{FE69EAE0-E9AA-45CE-BC57-EB4686B54EF2}"/>
    <cellStyle name="20% - Accent2 5" xfId="73" xr:uid="{4293CF6F-387A-41C2-9C22-19AE2D75369B}"/>
    <cellStyle name="20% - Accent3 2" xfId="443" xr:uid="{464617D9-0989-4431-99F1-18BE0C8C0931}"/>
    <cellStyle name="20% - Accent3 2 2" xfId="620" xr:uid="{8B0F6D25-F733-4E69-84A8-5D0E13F35D4F}"/>
    <cellStyle name="20% - Accent3 2 2 2" xfId="754" xr:uid="{0C642AD3-ED39-4CE8-BA2A-36D32EE6A52A}"/>
    <cellStyle name="20% - Accent3 2 3" xfId="753" xr:uid="{7B9D7583-0681-480C-844C-21565F864ED0}"/>
    <cellStyle name="20% - Accent3 2 4" xfId="1350" xr:uid="{E8F5EEE8-7867-411B-8E7B-15DCB0CE22B3}"/>
    <cellStyle name="20% - Accent3 3" xfId="752" xr:uid="{28FDDAA1-6755-43E8-8EF6-D234E15BCC5C}"/>
    <cellStyle name="20% - Accent3 4" xfId="1349" xr:uid="{EF531D16-3F11-41BD-8733-F09D6ACE6976}"/>
    <cellStyle name="20% - Accent3 5" xfId="74" xr:uid="{EB0C8477-2980-4921-AD67-4B73A0F35E46}"/>
    <cellStyle name="20% - Accent4 2" xfId="444" xr:uid="{4CA628A8-4741-4E78-938E-33F3160EDE3D}"/>
    <cellStyle name="20% - Accent4 2 2" xfId="621" xr:uid="{44B959DF-1000-4CD5-92D0-A00D5729905A}"/>
    <cellStyle name="20% - Accent4 2 2 2" xfId="757" xr:uid="{D0A1194B-D080-48B1-A1FA-8AE95BA72834}"/>
    <cellStyle name="20% - Accent4 2 3" xfId="756" xr:uid="{FF6DAFCF-64B4-4EAD-91F6-2F1F119C26CB}"/>
    <cellStyle name="20% - Accent4 2 4" xfId="1352" xr:uid="{2D89985A-ABB9-4861-A85D-9E5DC88C4809}"/>
    <cellStyle name="20% - Accent4 3" xfId="755" xr:uid="{E60AE1DD-4F5E-4BA3-942A-5CE0BE54EF29}"/>
    <cellStyle name="20% - Accent4 4" xfId="1351" xr:uid="{58967FA8-4B8E-4D0D-8427-E8129B509E03}"/>
    <cellStyle name="20% - Accent4 5" xfId="75" xr:uid="{60E9DA22-9F79-40DA-B70D-8BBDF216EE83}"/>
    <cellStyle name="20% - Accent5 2" xfId="445" xr:uid="{81068D2B-7975-4C02-B7F8-6446509B2FB3}"/>
    <cellStyle name="20% - Accent5 2 2" xfId="622" xr:uid="{8A786150-E575-465F-8B82-25C2BD7D771B}"/>
    <cellStyle name="20% - Accent5 2 2 2" xfId="760" xr:uid="{DE4512F0-970B-46E9-89F4-EAFE48DFF084}"/>
    <cellStyle name="20% - Accent5 2 3" xfId="759" xr:uid="{DE780177-AFD3-4EB3-98D0-C899E823D0FF}"/>
    <cellStyle name="20% - Accent5 2 4" xfId="1354" xr:uid="{4539EFE4-28E4-447B-86B9-A42136BCC6E6}"/>
    <cellStyle name="20% - Accent5 3" xfId="758" xr:uid="{EEC1EBEC-8B37-47C3-AD43-E657685848F0}"/>
    <cellStyle name="20% - Accent5 4" xfId="1353" xr:uid="{9C24043F-ED75-45DC-AE78-03B5B9FFA2C3}"/>
    <cellStyle name="20% - Accent5 5" xfId="76" xr:uid="{BD2DA153-8B31-4263-A3AF-F696CF2899D7}"/>
    <cellStyle name="20% - Accent6 2" xfId="446" xr:uid="{605B9954-886A-4F5B-BD19-BC939A14F4F1}"/>
    <cellStyle name="20% - Accent6 2 2" xfId="623" xr:uid="{BC3E22A9-B995-485D-B477-F103E887630B}"/>
    <cellStyle name="20% - Accent6 2 2 2" xfId="763" xr:uid="{E1D04D80-3867-4860-BF09-16FE7179EE5D}"/>
    <cellStyle name="20% - Accent6 2 3" xfId="762" xr:uid="{0EEF7B9C-B10E-48B5-8CE5-A90FB6ED7A8D}"/>
    <cellStyle name="20% - Accent6 2 4" xfId="1356" xr:uid="{5B0737BA-58A9-4FB2-BA6B-6F64291A6A76}"/>
    <cellStyle name="20% - Accent6 3" xfId="761" xr:uid="{3072486F-C467-4B67-9302-4A1AB7DB94D9}"/>
    <cellStyle name="20% - Accent6 4" xfId="1355" xr:uid="{6AE6A28F-1330-4AEF-A32E-4D99C6EAAC41}"/>
    <cellStyle name="20% - Accent6 5" xfId="77" xr:uid="{A2FF29CC-E574-4F38-AE70-F458991F92E9}"/>
    <cellStyle name="40% - Accent1 2" xfId="447" xr:uid="{9F01E4A1-D0EC-4507-BCF1-CCF5A38A5D7B}"/>
    <cellStyle name="40% - Accent1 2 2" xfId="624" xr:uid="{99C068CD-6AA6-42CD-BD47-3FA3AD3CC565}"/>
    <cellStyle name="40% - Accent1 2 2 2" xfId="766" xr:uid="{07CD6D21-010B-4349-95C6-281DCADF077D}"/>
    <cellStyle name="40% - Accent1 2 2 3" xfId="1359" xr:uid="{F379D648-A681-4EAD-88A2-833DBEE08B05}"/>
    <cellStyle name="40% - Accent1 2 3" xfId="765" xr:uid="{6E9507E5-98DA-4FF3-8BCC-55A6F7FFA753}"/>
    <cellStyle name="40% - Accent1 2 4" xfId="1358" xr:uid="{9A928739-4D5C-4702-99FE-DFB66E6F35D1}"/>
    <cellStyle name="40% - Accent1 3" xfId="764" xr:uid="{6FE06FD8-83EF-4626-B0C6-3AB66D478F88}"/>
    <cellStyle name="40% - Accent1 4" xfId="1357" xr:uid="{99063091-3F42-4AEC-A109-2C8C80980C67}"/>
    <cellStyle name="40% - Accent1 5" xfId="78" xr:uid="{7135A856-C838-4221-BA11-ACFAEFC832BC}"/>
    <cellStyle name="40% - Accent2 2" xfId="448" xr:uid="{DEF28A69-0E08-4B39-85BB-60772895D9DE}"/>
    <cellStyle name="40% - Accent2 2 2" xfId="625" xr:uid="{29B4FE93-1079-4317-BE61-46BCD3EBB592}"/>
    <cellStyle name="40% - Accent2 2 2 2" xfId="769" xr:uid="{68CDA53C-4E2A-43B1-B729-124C88B2E377}"/>
    <cellStyle name="40% - Accent2 2 2 3" xfId="1362" xr:uid="{FDBDAB91-BACE-42FD-9C0B-15B9AF7ADB53}"/>
    <cellStyle name="40% - Accent2 2 3" xfId="768" xr:uid="{A1839405-3CC7-48FF-BB28-3D8F67462FF1}"/>
    <cellStyle name="40% - Accent2 2 4" xfId="1361" xr:uid="{08A28F02-4CD4-449C-A169-EC88CCC5C382}"/>
    <cellStyle name="40% - Accent2 3" xfId="767" xr:uid="{D6ED7972-4767-42BF-B8B1-2C1A43AF48E9}"/>
    <cellStyle name="40% - Accent2 4" xfId="1360" xr:uid="{A3EF5518-9455-4D0B-A341-EFA33A6F22A4}"/>
    <cellStyle name="40% - Accent2 5" xfId="79" xr:uid="{04DC6F03-7396-4232-A1A8-99B3A6C94F43}"/>
    <cellStyle name="40% - Accent3 2" xfId="449" xr:uid="{D07FED6E-1BD4-4402-84FE-8A3F449BD130}"/>
    <cellStyle name="40% - Accent3 2 2" xfId="626" xr:uid="{922A2A8D-6275-4660-A0E8-1C4DB71860C1}"/>
    <cellStyle name="40% - Accent3 2 2 2" xfId="772" xr:uid="{FD1F24B6-4AD5-488D-B6F4-D882F0D7AD77}"/>
    <cellStyle name="40% - Accent3 2 2 3" xfId="1365" xr:uid="{528468F1-9E1E-4C03-B73E-0C6EB4B2814E}"/>
    <cellStyle name="40% - Accent3 2 3" xfId="771" xr:uid="{DA296937-02C0-4C15-8699-F4999237C702}"/>
    <cellStyle name="40% - Accent3 2 4" xfId="1364" xr:uid="{350B41E9-AFF9-4487-A1E2-C36D16EB1F70}"/>
    <cellStyle name="40% - Accent3 3" xfId="770" xr:uid="{C8FA6A62-B654-4CA6-9619-2A86C7073291}"/>
    <cellStyle name="40% - Accent3 4" xfId="1363" xr:uid="{8323DE20-EDE2-4E41-8BC0-8D91E38C447E}"/>
    <cellStyle name="40% - Accent3 5" xfId="80" xr:uid="{4B71F617-FB33-4F97-BBDC-A797BECB1716}"/>
    <cellStyle name="40% - Accent4 2" xfId="450" xr:uid="{18B58004-355E-4399-995D-B37FC0E8918B}"/>
    <cellStyle name="40% - Accent4 2 2" xfId="627" xr:uid="{7123F071-84A0-4A01-B84C-371B46EC4289}"/>
    <cellStyle name="40% - Accent4 2 2 2" xfId="775" xr:uid="{0CBD17E9-721F-4265-96C3-31DCD2452D91}"/>
    <cellStyle name="40% - Accent4 2 2 3" xfId="1368" xr:uid="{F7537606-3321-4D09-B61E-B5A1F71BB012}"/>
    <cellStyle name="40% - Accent4 2 3" xfId="774" xr:uid="{996C933B-00B0-40E2-84FD-6BD40A4DDD76}"/>
    <cellStyle name="40% - Accent4 2 4" xfId="1367" xr:uid="{329B8928-D74C-4C10-901C-CEB7CA0C4178}"/>
    <cellStyle name="40% - Accent4 3" xfId="773" xr:uid="{5CDE748D-CC7E-49DD-9E82-34E329F70CAC}"/>
    <cellStyle name="40% - Accent4 4" xfId="1366" xr:uid="{2432A9FE-5045-4E56-95BA-DF71657AE225}"/>
    <cellStyle name="40% - Accent4 5" xfId="81" xr:uid="{0BD56046-BDAE-4C60-8488-7AD06D4131E1}"/>
    <cellStyle name="40% - Accent5 2" xfId="451" xr:uid="{AAF88477-999C-48B2-BDF6-46155047A7FB}"/>
    <cellStyle name="40% - Accent5 2 2" xfId="628" xr:uid="{8FBD5F4A-FD24-44B1-AB6F-76D10F1B825D}"/>
    <cellStyle name="40% - Accent5 2 2 2" xfId="778" xr:uid="{32BA8088-971F-4114-94DB-0FB8E1BD9FE4}"/>
    <cellStyle name="40% - Accent5 2 2 3" xfId="1371" xr:uid="{2F00466F-729B-4766-A87C-06C6078933A1}"/>
    <cellStyle name="40% - Accent5 2 3" xfId="777" xr:uid="{B6A80C58-7680-4878-A1C9-9739CF51B4AB}"/>
    <cellStyle name="40% - Accent5 2 4" xfId="1370" xr:uid="{0D709C5A-6B22-4C14-B592-BC855ED15C2E}"/>
    <cellStyle name="40% - Accent5 3" xfId="776" xr:uid="{3E065222-4365-44B8-BB5D-E5657E19A36C}"/>
    <cellStyle name="40% - Accent5 4" xfId="1369" xr:uid="{EF321479-C6DD-4625-B496-CC4894E29FC6}"/>
    <cellStyle name="40% - Accent5 5" xfId="82" xr:uid="{DBEA8506-6C1D-4853-96BA-5EE5EE09707F}"/>
    <cellStyle name="40% - Accent6 2" xfId="452" xr:uid="{747F4A6A-4BFD-40C7-87C6-B71E2A9608B9}"/>
    <cellStyle name="40% - Accent6 2 2" xfId="629" xr:uid="{66FAC0ED-3926-41D0-9D4B-A0FF65C69A43}"/>
    <cellStyle name="40% - Accent6 2 2 2" xfId="781" xr:uid="{3A0A47B5-7675-4CE7-BC0B-DB9D568BAFC6}"/>
    <cellStyle name="40% - Accent6 2 3" xfId="780" xr:uid="{B9BE0279-3D53-42A7-B33D-9C0697D51422}"/>
    <cellStyle name="40% - Accent6 3" xfId="779" xr:uid="{30164670-FDD9-4B15-A6CB-F07B64577794}"/>
    <cellStyle name="40% - Accent6 4" xfId="83" xr:uid="{7E0ECFC0-5476-4612-BF85-443BC25CBA43}"/>
    <cellStyle name="60% - Accent1 2" xfId="453" xr:uid="{6AD17A80-C7B9-43B1-97AE-8AD3C25F4E18}"/>
    <cellStyle name="60% - Accent1 2 2" xfId="630" xr:uid="{58483508-78E8-4625-A573-5F37A0658BEC}"/>
    <cellStyle name="60% - Accent1 2 2 2" xfId="784" xr:uid="{168F70F3-B7D2-4C68-B8F1-C6D941ADCF8C}"/>
    <cellStyle name="60% - Accent1 2 2 3" xfId="1374" xr:uid="{AC0C9E67-E115-47B7-9D69-E5B793C762FE}"/>
    <cellStyle name="60% - Accent1 2 3" xfId="783" xr:uid="{C88ADF13-D152-45A8-9DFA-B893AB36ABC8}"/>
    <cellStyle name="60% - Accent1 2 4" xfId="1373" xr:uid="{D5CBCFD3-0F6E-4DCB-B25D-FEAC26744338}"/>
    <cellStyle name="60% - Accent1 3" xfId="782" xr:uid="{10CA2DFA-370D-4B41-A8FF-31D6B4178F86}"/>
    <cellStyle name="60% - Accent1 4" xfId="1372" xr:uid="{96F68CCD-5F3E-47FF-9B7C-212439937043}"/>
    <cellStyle name="60% - Accent1 5" xfId="84" xr:uid="{79F56A54-EF13-4994-A841-4E1DBF62586B}"/>
    <cellStyle name="60% - Accent2 2" xfId="454" xr:uid="{AA963057-170C-4E21-8EA6-BCEFB884C6B6}"/>
    <cellStyle name="60% - Accent2 2 2" xfId="631" xr:uid="{A4B20562-AD8A-4E77-92E8-4BE4C30721A6}"/>
    <cellStyle name="60% - Accent2 2 2 2" xfId="787" xr:uid="{405E3E71-AD51-4E58-A3A3-FE9AFAEE8F3E}"/>
    <cellStyle name="60% - Accent2 2 2 3" xfId="1377" xr:uid="{AF9E5015-7B9B-453E-A45B-EB72F52A37E7}"/>
    <cellStyle name="60% - Accent2 2 3" xfId="786" xr:uid="{AA9AF870-94B3-4F5B-A436-E7F6D1A67E82}"/>
    <cellStyle name="60% - Accent2 2 4" xfId="1376" xr:uid="{7C7D8004-94CC-451E-8356-8B5AD825EB4E}"/>
    <cellStyle name="60% - Accent2 3" xfId="785" xr:uid="{AED39926-4C03-4057-9014-2D7A41DE5F6A}"/>
    <cellStyle name="60% - Accent2 4" xfId="1375" xr:uid="{B7762A57-9AF4-4C7E-B287-E2E2200EF717}"/>
    <cellStyle name="60% - Accent2 5" xfId="85" xr:uid="{098CCB85-0D3C-4BED-BF08-C1334B104B82}"/>
    <cellStyle name="60% - Accent3 2" xfId="455" xr:uid="{E74876A7-E1F0-44EA-AF8F-3C88514DA26A}"/>
    <cellStyle name="60% - Accent3 2 2" xfId="632" xr:uid="{7995766E-A129-4AAD-8D31-8E341E937233}"/>
    <cellStyle name="60% - Accent3 2 2 2" xfId="790" xr:uid="{03F91F53-8DFE-4DB6-B3B9-9FDD91236B41}"/>
    <cellStyle name="60% - Accent3 2 2 3" xfId="1380" xr:uid="{3311A686-8A31-4433-8568-971324A5501B}"/>
    <cellStyle name="60% - Accent3 2 3" xfId="789" xr:uid="{D3E626C0-149A-4E40-A411-D13091EAF06A}"/>
    <cellStyle name="60% - Accent3 2 4" xfId="1379" xr:uid="{9CF1D928-F58A-4585-A034-F7D593E984BB}"/>
    <cellStyle name="60% - Accent3 3" xfId="788" xr:uid="{B307A280-6C81-48AA-96D8-EABC80F1C6A3}"/>
    <cellStyle name="60% - Accent3 4" xfId="1378" xr:uid="{1F7B0BAA-1375-4B4E-8347-0AD592122C85}"/>
    <cellStyle name="60% - Accent3 5" xfId="86" xr:uid="{9EE5E731-F9B7-4D4A-8EDD-5A7A470C6A3E}"/>
    <cellStyle name="60% - Accent4 2" xfId="456" xr:uid="{76B08C68-0334-4D11-A696-38E59BB3A73B}"/>
    <cellStyle name="60% - Accent4 2 2" xfId="633" xr:uid="{C360E0EB-791F-41C9-BFE0-6AC0FECE8456}"/>
    <cellStyle name="60% - Accent4 2 2 2" xfId="793" xr:uid="{268C1B51-8165-4618-BC1F-212E8DD41B61}"/>
    <cellStyle name="60% - Accent4 2 2 3" xfId="1383" xr:uid="{6F90B78D-090C-4910-AC99-EC5CE3F6DDD1}"/>
    <cellStyle name="60% - Accent4 2 3" xfId="792" xr:uid="{3693B5CD-1D10-429B-B7D7-3BF854C3A709}"/>
    <cellStyle name="60% - Accent4 2 4" xfId="1382" xr:uid="{F3A2E018-FA3A-41FC-98D0-018F1095D3D6}"/>
    <cellStyle name="60% - Accent4 3" xfId="791" xr:uid="{6F188C5B-78D8-45FF-A49A-60FE3CE01B01}"/>
    <cellStyle name="60% - Accent4 4" xfId="1381" xr:uid="{48F74644-0820-4AE7-85F4-4D8186824C67}"/>
    <cellStyle name="60% - Accent4 5" xfId="87" xr:uid="{7D5F25D3-3318-49D0-A46F-26BCAB3DA477}"/>
    <cellStyle name="60% - Accent5 2" xfId="457" xr:uid="{0F9079CC-84B6-499F-A9FF-4395E509BE86}"/>
    <cellStyle name="60% - Accent5 2 2" xfId="634" xr:uid="{D4D50602-6FEE-4E58-A46C-78A964CE70DA}"/>
    <cellStyle name="60% - Accent5 2 2 2" xfId="796" xr:uid="{4FA1D882-DEDC-40FB-B458-B7C3E5AB070B}"/>
    <cellStyle name="60% - Accent5 2 2 3" xfId="1386" xr:uid="{8862135F-6910-4149-9D8B-E2CA2B91C24C}"/>
    <cellStyle name="60% - Accent5 2 3" xfId="795" xr:uid="{E36D4D83-96E6-4BAB-8BBD-CA008D6DE6A5}"/>
    <cellStyle name="60% - Accent5 2 4" xfId="1385" xr:uid="{EE93628A-FDE1-4111-AB66-F99D2C44D5F8}"/>
    <cellStyle name="60% - Accent5 3" xfId="794" xr:uid="{E938B318-928E-4B51-BD94-36E6F9ACAFFB}"/>
    <cellStyle name="60% - Accent5 4" xfId="1384" xr:uid="{402AE6AE-4DDB-48C0-86B2-55C36C56F800}"/>
    <cellStyle name="60% - Accent5 5" xfId="88" xr:uid="{EA760A4E-6B44-49D7-B591-838F0B43957D}"/>
    <cellStyle name="60% - Accent6 2" xfId="458" xr:uid="{E27C17B7-19FE-469F-A21F-38D795F6272C}"/>
    <cellStyle name="60% - Accent6 2 2" xfId="635" xr:uid="{5869ED99-90B9-4360-9795-81994160292D}"/>
    <cellStyle name="60% - Accent6 2 2 2" xfId="799" xr:uid="{153045E8-1795-4702-8804-EA422548E979}"/>
    <cellStyle name="60% - Accent6 2 2 3" xfId="1389" xr:uid="{340788A1-A0B6-4A93-82DA-45EC064951BC}"/>
    <cellStyle name="60% - Accent6 2 3" xfId="798" xr:uid="{FEE8AD5E-DE34-4CDB-92C3-4B3ACAB234E7}"/>
    <cellStyle name="60% - Accent6 2 4" xfId="1388" xr:uid="{04C28CC6-2309-48F2-A4EA-6B67E76CE185}"/>
    <cellStyle name="60% - Accent6 3" xfId="797" xr:uid="{BB66C254-CEA1-49B8-B8BE-6E07AF7D1F43}"/>
    <cellStyle name="60% - Accent6 4" xfId="1387" xr:uid="{C19F41CC-22CC-4BC8-8394-87FD3AA3086F}"/>
    <cellStyle name="60% - Accent6 5" xfId="89" xr:uid="{EB33E1F0-139C-42A3-A8B6-75993485B85D}"/>
    <cellStyle name="A4 Small 210 x 297 mm" xfId="90" xr:uid="{ADE390BE-C1A1-4391-A810-BE1211726F25}"/>
    <cellStyle name="A4 Small 210 x 297 mm 2" xfId="91" xr:uid="{4B444388-AD02-478A-8B3B-523FB1B539CB}"/>
    <cellStyle name="A4 Small 210 x 297 mm 3" xfId="92" xr:uid="{75D89263-4635-4ADD-8739-156D699ECC3A}"/>
    <cellStyle name="A4 Small 210 x 297 mm 4" xfId="459" xr:uid="{6D1267F9-456C-4D4B-9B89-E78CAB0FCE08}"/>
    <cellStyle name="A4 Small 210 x 297 mm 4 2" xfId="855" xr:uid="{A6274E8F-DF84-43EF-A71E-912A20F5F4C7}"/>
    <cellStyle name="A4 Small 210 x 297 mm 5" xfId="854" xr:uid="{97FCF9A9-45D8-4A9C-B31B-17C2D0072556}"/>
    <cellStyle name="Accent1 2" xfId="460" xr:uid="{DC18B4CA-E02D-4F0E-BB9C-4161810A6917}"/>
    <cellStyle name="Accent1 2 2" xfId="636" xr:uid="{264BB9C8-86B7-4C4A-B762-85DDA76112E9}"/>
    <cellStyle name="Accent1 2 2 2" xfId="858" xr:uid="{EC4F1C0D-BEFF-47F1-A80A-5D210C888379}"/>
    <cellStyle name="Accent1 2 2 3" xfId="1434" xr:uid="{7B681DBD-1B47-468F-AE39-3342EC36DB69}"/>
    <cellStyle name="Accent1 2 3" xfId="857" xr:uid="{F8F55CF4-EC79-4987-935A-716D703B401F}"/>
    <cellStyle name="Accent1 2 4" xfId="1433" xr:uid="{3B736548-0827-498E-A3EB-5D2895A865F0}"/>
    <cellStyle name="Accent1 3" xfId="856" xr:uid="{B9BF7482-38E6-40D1-B346-1911FD41E5A9}"/>
    <cellStyle name="Accent1 4" xfId="1432" xr:uid="{026956CA-8582-4900-BA1F-49307CAC39C0}"/>
    <cellStyle name="Accent1 5" xfId="93" xr:uid="{3DC4490C-ED7C-4C5A-AE4D-E0229B9D62A0}"/>
    <cellStyle name="Accent2 2" xfId="461" xr:uid="{0C67787F-7AED-4569-9660-5BDEDFDAF6DA}"/>
    <cellStyle name="Accent2 2 2" xfId="637" xr:uid="{08048D11-AF36-4886-84D8-46E6741E63CC}"/>
    <cellStyle name="Accent2 2 2 2" xfId="861" xr:uid="{5619E39C-0FF4-44F2-8169-0C0B287B5F35}"/>
    <cellStyle name="Accent2 2 2 3" xfId="1437" xr:uid="{38696751-B5A7-415B-A3C8-6FD013AF3F49}"/>
    <cellStyle name="Accent2 2 3" xfId="860" xr:uid="{1D5FB873-B3F1-465D-80AE-ED465CE19D1E}"/>
    <cellStyle name="Accent2 2 4" xfId="1436" xr:uid="{48ADDC92-4A51-49F8-8DA8-6ED9620D736B}"/>
    <cellStyle name="Accent2 3" xfId="859" xr:uid="{19D9DB32-E644-44BD-8202-C7D826B10784}"/>
    <cellStyle name="Accent2 4" xfId="1435" xr:uid="{E3191FA4-4A9E-4841-8499-C8EE44FA1740}"/>
    <cellStyle name="Accent2 5" xfId="94" xr:uid="{08528158-AE49-442D-9947-20B0DEB9ABA0}"/>
    <cellStyle name="Accent3 2" xfId="462" xr:uid="{1E5C11F2-3307-4E1C-A8A3-3E5399AFF0FB}"/>
    <cellStyle name="Accent3 2 2" xfId="638" xr:uid="{21315E57-E35D-4D6C-BF56-77DEF6DDD5FB}"/>
    <cellStyle name="Accent3 2 2 2" xfId="864" xr:uid="{86391273-2D4F-47C8-9A5D-672B19B68B18}"/>
    <cellStyle name="Accent3 2 2 3" xfId="1440" xr:uid="{BA5A8B90-C3AC-45BD-BCDF-1F60F8E64AB2}"/>
    <cellStyle name="Accent3 2 3" xfId="863" xr:uid="{27EBAC4C-56F2-4E8C-9A3B-171BBC77C47F}"/>
    <cellStyle name="Accent3 2 4" xfId="1439" xr:uid="{6E7960F4-FAAD-45F2-B6BB-FA603F2961CA}"/>
    <cellStyle name="Accent3 3" xfId="862" xr:uid="{C2B55482-5068-4D57-B15E-6D499ED84F6A}"/>
    <cellStyle name="Accent3 4" xfId="1438" xr:uid="{33BE06FA-A447-49B8-9275-BFE0B16DDA0C}"/>
    <cellStyle name="Accent3 5" xfId="95" xr:uid="{121A995E-85CF-44DE-BA4F-AD3CCC21CBA4}"/>
    <cellStyle name="Accent4 2" xfId="463" xr:uid="{2866373F-C56B-4726-942B-74C4AED8DBAF}"/>
    <cellStyle name="Accent4 2 2" xfId="639" xr:uid="{6E8CAB89-689F-4DD3-B3E4-68635C5265A3}"/>
    <cellStyle name="Accent4 2 2 2" xfId="867" xr:uid="{AD23770A-B30B-41D3-ACA1-02AC85664CE9}"/>
    <cellStyle name="Accent4 2 2 3" xfId="1443" xr:uid="{B5CA8A85-2862-4C81-BC86-677C12A20943}"/>
    <cellStyle name="Accent4 2 3" xfId="866" xr:uid="{2A8BFDBB-CAE9-4970-88EA-1247628E17FF}"/>
    <cellStyle name="Accent4 2 4" xfId="1442" xr:uid="{F6821DF2-9348-47EC-AED8-64A29DF9BFDD}"/>
    <cellStyle name="Accent4 3" xfId="865" xr:uid="{493A188F-4432-4C7D-9F94-939045F4573F}"/>
    <cellStyle name="Accent4 4" xfId="1441" xr:uid="{C2139100-EC75-4A65-9A6F-C4C0A2FBEA60}"/>
    <cellStyle name="Accent4 5" xfId="96" xr:uid="{328BDF65-6253-458D-99CC-ED8840CFCC75}"/>
    <cellStyle name="Accent5 2" xfId="464" xr:uid="{925353C7-D71E-4625-BFCE-821A886BC489}"/>
    <cellStyle name="Accent5 2 2" xfId="640" xr:uid="{FD7F38A4-237E-4175-A041-EE034F73B234}"/>
    <cellStyle name="Accent5 2 2 2" xfId="870" xr:uid="{068D77AB-356B-4A7A-BFEF-A6C5611EC0FE}"/>
    <cellStyle name="Accent5 2 2 3" xfId="1446" xr:uid="{3BD9505A-51D7-4BD5-97A4-3B67D2B6915A}"/>
    <cellStyle name="Accent5 2 3" xfId="869" xr:uid="{F8036FCC-412D-4F3E-AD24-90AF86316338}"/>
    <cellStyle name="Accent5 2 4" xfId="1445" xr:uid="{DDA4F5D6-4128-4C9B-92AF-2AA2B7D1EFE1}"/>
    <cellStyle name="Accent5 3" xfId="868" xr:uid="{165D3C6B-7390-4BE3-AEBA-FFB982208287}"/>
    <cellStyle name="Accent5 4" xfId="1444" xr:uid="{59F01658-CFA3-49BA-847C-20A88F5DFE83}"/>
    <cellStyle name="Accent5 5" xfId="97" xr:uid="{A935E59E-33E4-438C-848B-D9B29BB62C25}"/>
    <cellStyle name="Accent6 2" xfId="465" xr:uid="{CA130657-38F6-4468-AFCA-F5C9121CAB05}"/>
    <cellStyle name="Accent6 2 2" xfId="641" xr:uid="{E2CB35CD-AE39-4C1D-BFB5-DA3183E22AA8}"/>
    <cellStyle name="Accent6 2 2 2" xfId="873" xr:uid="{C118CC85-7726-49EE-9CDB-316386E21D6C}"/>
    <cellStyle name="Accent6 2 3" xfId="872" xr:uid="{E40DDEDC-0346-4E33-9788-CD1D26101E4F}"/>
    <cellStyle name="Accent6 2 4" xfId="1448" xr:uid="{6846D075-7899-495E-9577-B9B7BE5227F1}"/>
    <cellStyle name="Accent6 3" xfId="871" xr:uid="{E1911DF6-6BE0-4598-8B37-7D61495B0CED}"/>
    <cellStyle name="Accent6 4" xfId="1447" xr:uid="{310898EA-E730-484F-96A8-CD51429D691C}"/>
    <cellStyle name="Accent6 5" xfId="98" xr:uid="{12BC97CE-4B34-4207-B370-C0A6F0044D06}"/>
    <cellStyle name="APPEAR" xfId="99" xr:uid="{6BEE2FD9-862E-4C9D-951A-C5AB1D0B9A57}"/>
    <cellStyle name="APPEAR 2" xfId="874" xr:uid="{DF6E5796-D1C3-40E0-BBDC-F3B4E256C468}"/>
    <cellStyle name="args.style" xfId="100" xr:uid="{D78BAEC9-6B45-4A8A-B6C0-B538B4383A14}"/>
    <cellStyle name="args.style 2" xfId="466" xr:uid="{465EC6C1-E8D7-4D4E-8EAB-28A4D85E159F}"/>
    <cellStyle name="args.style 2 2" xfId="876" xr:uid="{30E7B8FC-673B-4E7C-9872-01369A84E458}"/>
    <cellStyle name="args.style 3" xfId="875" xr:uid="{4BB7AFF4-1972-4936-BE32-82F339979D4F}"/>
    <cellStyle name="Arial 9 Black" xfId="101" xr:uid="{E819020D-CBF3-4F77-B795-CB672B3AB9B4}"/>
    <cellStyle name="Arial 9 Black 2" xfId="102" xr:uid="{7A5A16FF-0E85-495F-93FE-04CF19B66C25}"/>
    <cellStyle name="Arial 9 Black 2 2" xfId="878" xr:uid="{1E9A78FE-C319-46DA-843F-60436C6F2B15}"/>
    <cellStyle name="Arial 9 Black 3" xfId="877" xr:uid="{CDA4F69C-B9B4-427C-9413-E902EED84841}"/>
    <cellStyle name="Arial 9 Blue Bold" xfId="103" xr:uid="{72DA9562-9F5F-4E66-9BC0-B1C7D46D680A}"/>
    <cellStyle name="Arial 9 Blue Bold 2" xfId="104" xr:uid="{64CC0146-5FF5-4DAC-8BB6-D55F154448F5}"/>
    <cellStyle name="Arial 9 Blue Bold 2 2" xfId="880" xr:uid="{035CDEF9-8B15-428E-AD0F-E0451C836EA9}"/>
    <cellStyle name="Arial 9 Blue Bold 3" xfId="879" xr:uid="{CA2178A7-B62E-4053-88E3-8850355756C5}"/>
    <cellStyle name="Bad 1" xfId="881" xr:uid="{3A13EF8D-0035-4F8C-BBB9-72AD8ECF662E}"/>
    <cellStyle name="Bad 1 2" xfId="1449" xr:uid="{641141CD-A206-48DB-9369-CC9035E22CD1}"/>
    <cellStyle name="Bad 2" xfId="467" xr:uid="{B27FF6CB-8C40-4843-88DD-FC81C2B46BD8}"/>
    <cellStyle name="Bad 2 2" xfId="688" xr:uid="{ADCBCC3F-4776-46AC-B2C7-816071414C85}"/>
    <cellStyle name="Bad 2 2 2" xfId="883" xr:uid="{E4F6119B-3FC3-46B8-B5D5-670169D2CBEC}"/>
    <cellStyle name="Bad 2 3" xfId="882" xr:uid="{62F78F28-B4F2-45B5-B3FB-E605F00F254E}"/>
    <cellStyle name="Bad 2 4" xfId="1450" xr:uid="{285E60F7-5B55-418D-B060-1C6901520A4A}"/>
    <cellStyle name="Bad 3" xfId="105" xr:uid="{6904485E-76FB-4363-AC3F-1860F774E8D4}"/>
    <cellStyle name="black bar" xfId="106" xr:uid="{4DE0ED2F-9431-4844-A57B-B6A54C90726F}"/>
    <cellStyle name="black bar 2" xfId="468" xr:uid="{323C71C1-1D6A-4627-8C2B-7883A6E5E3B5}"/>
    <cellStyle name="black bar 2 2" xfId="885" xr:uid="{853FB82C-C317-4FD4-91DB-637881C27D09}"/>
    <cellStyle name="black bar 3" xfId="884" xr:uid="{80058CAA-4D14-4B3A-A236-DEBF4BC2F1E0}"/>
    <cellStyle name="bUDGET  96" xfId="107" xr:uid="{E7CD5FD8-65AF-4C9C-8988-D85AEB0042D1}"/>
    <cellStyle name="bUDGET  96 2" xfId="469" xr:uid="{33484258-F1FE-4D69-9EE3-CCC9F3FF4067}"/>
    <cellStyle name="bUDGET  96 2 2" xfId="887" xr:uid="{363563BE-3281-41B2-BB61-E0E056E95C59}"/>
    <cellStyle name="bUDGET  96 2 2 2" xfId="1711" xr:uid="{1B24EF99-7503-4F81-8CA6-080543765ECC}"/>
    <cellStyle name="bUDGET  96 2 2 3" xfId="1899" xr:uid="{FA62EF9C-3B2B-4E2B-B7F8-8F9B2583A30F}"/>
    <cellStyle name="bUDGET  96 2 2 4" xfId="1900" xr:uid="{66B5DB65-62C1-4C9C-A51A-2205CC8B56E7}"/>
    <cellStyle name="bUDGET  96 3" xfId="886" xr:uid="{95A6E743-D968-4947-89F3-DD7CB827CE1A}"/>
    <cellStyle name="bUDGET  96 3 2" xfId="1710" xr:uid="{F02B7EA6-979F-43FC-8033-4476E37EE649}"/>
    <cellStyle name="bUDGET  96 4" xfId="1586" xr:uid="{E7FA2FF6-E661-4DA1-BCEB-FB3D7BBA4B2D}"/>
    <cellStyle name="Calc Currency (0)" xfId="108" xr:uid="{A28294DB-A7E2-4B1C-8BA8-CC0BE43DC4DE}"/>
    <cellStyle name="Calc Currency (0) 2" xfId="470" xr:uid="{6B3E3C61-88A5-4C64-AE44-2DE9FEF38B17}"/>
    <cellStyle name="Calc Currency (0) 2 2" xfId="889" xr:uid="{98762FB9-C7F7-430A-8733-EE6B6E122428}"/>
    <cellStyle name="Calc Currency (0) 3" xfId="888" xr:uid="{7251D655-32F2-4AE5-85BC-6A67023DF13B}"/>
    <cellStyle name="Calc Currency (2)" xfId="109" xr:uid="{6BDBDE19-5AD3-43EB-9361-423B3E17D041}"/>
    <cellStyle name="Calc Currency (2) 2" xfId="471" xr:uid="{4131B743-F22F-45A0-9F3E-6005350B4202}"/>
    <cellStyle name="Calc Currency (2) 2 2" xfId="891" xr:uid="{B229E896-94B8-4CE2-8777-976043C3841B}"/>
    <cellStyle name="Calc Currency (2) 3" xfId="890" xr:uid="{07E0FBC6-6CFF-415F-B959-D5FB3BE58EC4}"/>
    <cellStyle name="Calc Percent (0)" xfId="110" xr:uid="{43BBBB0B-BB97-4DC6-927B-5FE2042C8CCB}"/>
    <cellStyle name="Calc Percent (0) 2" xfId="472" xr:uid="{21BD9317-13A4-4629-86D6-D85C92F12F06}"/>
    <cellStyle name="Calc Percent (0) 2 2" xfId="893" xr:uid="{045032F9-AB6C-4765-8A45-BF350A7ACC46}"/>
    <cellStyle name="Calc Percent (0) 3" xfId="892" xr:uid="{1E3260F2-2B18-4436-B5DE-2955C3A28DD3}"/>
    <cellStyle name="Calc Percent (1)" xfId="111" xr:uid="{220CE132-9CAD-46B4-9312-DE352FAA36AA}"/>
    <cellStyle name="Calc Percent (1) 2" xfId="473" xr:uid="{01147039-BE11-48DE-8D64-E876F40E6E2D}"/>
    <cellStyle name="Calc Percent (1) 2 2" xfId="895" xr:uid="{FE50AA3C-E2A1-42A0-8DCE-1EE49C1B42EE}"/>
    <cellStyle name="Calc Percent (1) 3" xfId="894" xr:uid="{3DEFD47D-3E45-4C3F-8315-C25F397ACA9B}"/>
    <cellStyle name="Calc Percent (2)" xfId="112" xr:uid="{16145AE6-5946-4DA3-BAF7-E4CAA6AA3AE0}"/>
    <cellStyle name="Calc Percent (2) 2" xfId="474" xr:uid="{6BDEB8C3-BE09-4699-B949-A36C02B9E9E2}"/>
    <cellStyle name="Calc Percent (2) 2 2" xfId="897" xr:uid="{6167D409-FACE-4E58-8F32-E1CB3981A68C}"/>
    <cellStyle name="Calc Percent (2) 3" xfId="896" xr:uid="{DAFF97C0-5D9D-4E48-9974-05EA2EC4900B}"/>
    <cellStyle name="Calc Units (0)" xfId="113" xr:uid="{EE9F65F9-58C7-481F-AF0A-70E87639F2A3}"/>
    <cellStyle name="Calc Units (0) 2" xfId="475" xr:uid="{ADFB3A9E-086C-4B44-8385-3718F0ED8900}"/>
    <cellStyle name="Calc Units (0) 2 2" xfId="899" xr:uid="{ED234252-F0D4-4066-A566-F9B617178D72}"/>
    <cellStyle name="Calc Units (0) 3" xfId="898" xr:uid="{AC674320-D631-45FA-B1AE-2C6BEFC67ABF}"/>
    <cellStyle name="Calc Units (1)" xfId="114" xr:uid="{CAC3FA55-7C53-4D1D-9D3B-AE6ADBC6F65D}"/>
    <cellStyle name="Calc Units (1) 2" xfId="476" xr:uid="{3B00189D-920E-4A68-AAFB-EB041EEE5041}"/>
    <cellStyle name="Calc Units (1) 2 2" xfId="901" xr:uid="{7275D6C3-C417-439D-9817-82A95C745485}"/>
    <cellStyle name="Calc Units (1) 3" xfId="900" xr:uid="{6B1F0B31-6D56-4DF2-B42D-E6BD9E484CF1}"/>
    <cellStyle name="Calc Units (2)" xfId="115" xr:uid="{180D8643-75C0-4DE3-B7A6-FD390FC5413A}"/>
    <cellStyle name="Calc Units (2) 2" xfId="477" xr:uid="{493FBBC7-B113-4B2D-9917-4367714EDC58}"/>
    <cellStyle name="Calc Units (2) 2 2" xfId="903" xr:uid="{E278E29B-7D14-4743-ACE4-AE6780650F9A}"/>
    <cellStyle name="Calc Units (2) 3" xfId="902" xr:uid="{9BB4D27F-3FD6-48FC-88F2-951C12E10CE2}"/>
    <cellStyle name="Calculation 2" xfId="478" xr:uid="{BC65421C-E51C-49A4-8E60-C0827B2BC6BB}"/>
    <cellStyle name="Calculation 2 2" xfId="683" xr:uid="{D49BBAF9-57B6-4C58-82C3-646BC70DBA1D}"/>
    <cellStyle name="Calculation 2 2 2" xfId="906" xr:uid="{695E824F-8536-438B-A6B4-AEA912BD2E51}"/>
    <cellStyle name="Calculation 2 2 3" xfId="1453" xr:uid="{F1C7BD37-01F9-4B0A-B45D-144B11CE0C57}"/>
    <cellStyle name="Calculation 2 3" xfId="905" xr:uid="{252EF077-910A-4CD1-94AD-07E2FF19A058}"/>
    <cellStyle name="Calculation 2 4" xfId="1452" xr:uid="{D50ACF17-B092-4117-B0FF-4A25F1F6E5F1}"/>
    <cellStyle name="Calculation 3" xfId="904" xr:uid="{87622AF4-C1BC-4A6E-A904-730735A70745}"/>
    <cellStyle name="Calculation 4" xfId="1451" xr:uid="{0668CECE-025E-4369-94C2-9AE8530B74CD}"/>
    <cellStyle name="Calculation 5" xfId="116" xr:uid="{6D645B5D-CBCA-4979-A909-57D8ED3A7C1F}"/>
    <cellStyle name="Calculation 6" xfId="1795" xr:uid="{858DE034-9CD0-4CBC-9CE8-F03FF6D67538}"/>
    <cellStyle name="Calculation 7" xfId="1922" xr:uid="{AB3514F9-606E-4D21-9832-DD0580822752}"/>
    <cellStyle name="cargill9" xfId="117" xr:uid="{74229686-B35A-4D3A-850F-DAD8E66021AD}"/>
    <cellStyle name="cargill9 2" xfId="479" xr:uid="{5E0BB9F6-3E6A-4CD9-A338-2A6AEFE4CA6D}"/>
    <cellStyle name="cargill9 2 2" xfId="908" xr:uid="{41E64EDE-9572-417C-AF48-FA5A09B35097}"/>
    <cellStyle name="cargill9 3" xfId="907" xr:uid="{8C581091-C9C6-4CD2-A206-14AAA698D242}"/>
    <cellStyle name="cargill9 4" xfId="1587" xr:uid="{E49F44B7-1CE2-47B7-9612-48CA4D691976}"/>
    <cellStyle name="cargill9 5" xfId="1796" xr:uid="{A03C02F9-D712-43CC-B656-27FC5BB33DDC}"/>
    <cellStyle name="cargill9 6" xfId="1923" xr:uid="{C39BFEA9-66F3-4EAD-A04E-5962A7A4BD9E}"/>
    <cellStyle name="čárky [0]_OFFICE_" xfId="118" xr:uid="{D6F4BD7B-704F-4DC6-B005-5D36948F4C12}"/>
    <cellStyle name="čárky_DMCZ BQEL_HV_C" xfId="119" xr:uid="{13A40A51-6FE4-4B2B-8679-BBD533BFE75C}"/>
    <cellStyle name="Check Cell 2" xfId="480" xr:uid="{E247526D-030E-4AB1-9F01-1B66914BB2A0}"/>
    <cellStyle name="Check Cell 2 2" xfId="657" xr:uid="{D016A0A4-61C2-4F5E-BA19-34E46AFED179}"/>
    <cellStyle name="Check Cell 2 2 2" xfId="911" xr:uid="{14506F0E-EA53-45F5-BD0B-8649447CF133}"/>
    <cellStyle name="Check Cell 2 2 3" xfId="1456" xr:uid="{BA625F8E-5206-450F-B535-B054489FDB1A}"/>
    <cellStyle name="Check Cell 2 3" xfId="910" xr:uid="{C64EC289-A8C8-4BB1-BD10-C453E81C410C}"/>
    <cellStyle name="Check Cell 2 4" xfId="1455" xr:uid="{63D1AC13-912A-49F2-80BA-8C2A4F97C9D7}"/>
    <cellStyle name="Check Cell 3" xfId="909" xr:uid="{7CF07045-CFA0-409E-8CCE-A4DBD021B38E}"/>
    <cellStyle name="Check Cell 4" xfId="1454" xr:uid="{2604DFC2-AAEF-4BB8-A93E-313D1DC83742}"/>
    <cellStyle name="Check Cell 5" xfId="120" xr:uid="{92F854B7-D47D-4AEF-BC4C-5B1D16F47B58}"/>
    <cellStyle name="čiarky [0]_OFFICE_" xfId="121" xr:uid="{50FEDE8F-F042-433B-9CA9-8268002133B7}"/>
    <cellStyle name="čiarky_OFFICE_" xfId="122" xr:uid="{04D62BCB-0AD5-4D93-A9DA-8E59E2402761}"/>
    <cellStyle name="Comma (2dp)" xfId="123" xr:uid="{5EE5086A-587A-428F-875E-844021314595}"/>
    <cellStyle name="Comma (2dp) 2" xfId="912" xr:uid="{7D6E64F2-9023-4E04-8A78-4E9990C07B79}"/>
    <cellStyle name="Comma (2dp) Dashed" xfId="124" xr:uid="{F0EF6FC6-C1AD-41E8-A00E-D57D87550315}"/>
    <cellStyle name="Comma (2dp) Dashed 2" xfId="913" xr:uid="{65676144-0EE3-4586-A483-D2476BA0F372}"/>
    <cellStyle name="Comma (2dp) Nil" xfId="125" xr:uid="{F09AEB2A-33E7-45AE-8BFF-07BAE237CF00}"/>
    <cellStyle name="Comma (2dp) Nil 2" xfId="914" xr:uid="{062B11EB-4936-4DB1-B82D-3D566FDD808D}"/>
    <cellStyle name="Comma (2dp+nz)" xfId="126" xr:uid="{41FE0CAB-AA26-41C3-A84B-0DF0B832B617}"/>
    <cellStyle name="Comma (2dp+nz) 2" xfId="915" xr:uid="{99DACFB9-F8AE-40A2-9FB5-02C634C24A6F}"/>
    <cellStyle name="Comma (2dp+nz) 2 2" xfId="1712" xr:uid="{3D9780F0-9F82-4FCF-82AC-4CAF35F9F1B8}"/>
    <cellStyle name="Comma (2dp+nz) 2 3" xfId="1554" xr:uid="{069BB784-ADAB-40F8-ADF3-4342B57F365C}"/>
    <cellStyle name="Comma (nz)" xfId="127" xr:uid="{991D3ABF-4ED7-4D66-8B65-88E8A227D849}"/>
    <cellStyle name="Comma (nz) 2" xfId="916" xr:uid="{B08C435E-08B5-424A-BEE6-53065AAF5F91}"/>
    <cellStyle name="Comma (nz) 2 2" xfId="1713" xr:uid="{A97E0D21-5896-4E35-BE81-A2D9BAC8FD94}"/>
    <cellStyle name="Comma (nz) 2 3" xfId="1555" xr:uid="{ABA9271B-BBF2-441C-8F66-41DA0CCA11F2}"/>
    <cellStyle name="Comma [0] 2" xfId="481" xr:uid="{259542D0-E833-4A82-A08E-4EC3F65777C8}"/>
    <cellStyle name="Comma [0] 2 2" xfId="939" xr:uid="{6A9CFD54-47F1-42B5-A157-046C2023CEB0}"/>
    <cellStyle name="Comma [0] 3" xfId="128" xr:uid="{15A70D7D-B865-4899-926C-2CDE9C355A7C}"/>
    <cellStyle name="Comma [00]" xfId="129" xr:uid="{3D0295CE-8586-4F2F-BB05-EA2DE6C333DE}"/>
    <cellStyle name="Comma [00] 2" xfId="482" xr:uid="{E8074F49-454C-409F-8D22-899F226ADE75}"/>
    <cellStyle name="Comma [00] 2 2" xfId="938" xr:uid="{E3BA80D6-A6A2-4DF1-B20B-6ED576217E74}"/>
    <cellStyle name="Comma [00] 3" xfId="937" xr:uid="{D376CEF7-D83D-4246-9992-94D0EC38CD1E}"/>
    <cellStyle name="Comma 10" xfId="1938" xr:uid="{3C8D2E72-04E7-41C5-8153-8A955DAF5DA4}"/>
    <cellStyle name="Comma 11" xfId="1533" xr:uid="{409192C7-470E-4CD5-927B-3805890E9EDF}"/>
    <cellStyle name="Comma 2" xfId="130" xr:uid="{8EF2DBF6-EA0A-4BDD-B315-979262EA1AA1}"/>
    <cellStyle name="Comma 2 2" xfId="131" xr:uid="{4BAF4241-DE78-44C1-B299-442B9AC7ED52}"/>
    <cellStyle name="Comma 2 2 2" xfId="643" xr:uid="{7D112603-36D0-4BA0-8E30-4DB0205499BD}"/>
    <cellStyle name="Comma 2 2 2 2" xfId="919" xr:uid="{1DFF06A4-B195-4495-89EF-C6D8DE6B773E}"/>
    <cellStyle name="Comma 2 2 2 3" xfId="1630" xr:uid="{762365FC-A710-4AF7-BBF3-2FC34553E62A}"/>
    <cellStyle name="Comma 2 2 2 4" xfId="1858" xr:uid="{DC964D4D-A14F-42A2-ACA8-25CD12D28EA3}"/>
    <cellStyle name="Comma 2 2 3" xfId="918" xr:uid="{C14851B0-6A1C-43EA-B6CD-A27ACEF052E9}"/>
    <cellStyle name="Comma 2 2 4" xfId="1589" xr:uid="{B4178963-CE8C-43EC-BF0C-41AB786D6809}"/>
    <cellStyle name="Comma 2 2 5" xfId="1798" xr:uid="{B34DCFB7-4EEE-4A52-BCAA-6A145AED888C}"/>
    <cellStyle name="Comma 2 3" xfId="642" xr:uid="{1C5E7CDC-BC53-4F2C-87C5-30A2E9BBE9BD}"/>
    <cellStyle name="Comma 2 3 2" xfId="920" xr:uid="{A6C99C2A-3E52-4E59-A382-8D9791147F09}"/>
    <cellStyle name="Comma 2 3 3" xfId="1629" xr:uid="{421BFBBB-414F-4E26-8B30-E98871281C71}"/>
    <cellStyle name="Comma 2 3 4" xfId="1857" xr:uid="{E55E083B-55E2-4FC5-92B5-0DB7756C8657}"/>
    <cellStyle name="Comma 2 4" xfId="917" xr:uid="{821ACBD1-7AFC-4157-B20B-E57613F6A6A3}"/>
    <cellStyle name="Comma 2 5" xfId="1588" xr:uid="{0198C3B0-26C0-4827-B153-BED204CB4CFC}"/>
    <cellStyle name="Comma 2 6" xfId="1797" xr:uid="{0EA6A07D-32F0-4293-8535-34B30706F815}"/>
    <cellStyle name="Comma 3" xfId="132" xr:uid="{239D5E79-0910-43BD-9EF1-C9008721891A}"/>
    <cellStyle name="Comma 3 2" xfId="133" xr:uid="{BF798A91-0121-4BEB-9260-49EC3D396063}"/>
    <cellStyle name="Comma 3 2 2" xfId="709" xr:uid="{2DCA353A-1923-4CFB-9CF6-7D690AE9412F}"/>
    <cellStyle name="Comma 3 2 2 2" xfId="923" xr:uid="{2CE3CF69-5916-4D0A-9875-86DBF7CAA5BC}"/>
    <cellStyle name="Comma 3 2 3" xfId="716" xr:uid="{4212828F-E5CF-486F-A0D0-EEBC93F8AB96}"/>
    <cellStyle name="Comma 3 2 3 2" xfId="924" xr:uid="{F8277F5F-617B-48CA-AF92-E62BE6296FF9}"/>
    <cellStyle name="Comma 3 2 4" xfId="701" xr:uid="{9FF0D756-EA45-4700-96B1-A343FEA1DA30}"/>
    <cellStyle name="Comma 3 2 4 2" xfId="925" xr:uid="{54BAA608-F46E-42A6-A20A-571EFC1ACD9D}"/>
    <cellStyle name="Comma 3 2 5" xfId="922" xr:uid="{479B366A-20C0-4B11-9A12-6847E28426BF}"/>
    <cellStyle name="Comma 3 3" xfId="134" xr:uid="{6436D9DE-2387-48E4-8721-CFB814B39473}"/>
    <cellStyle name="Comma 3 3 2" xfId="713" xr:uid="{A30B55B3-6EE2-4150-8436-6D6872393913}"/>
    <cellStyle name="Comma 3 3 2 2" xfId="927" xr:uid="{21492CC0-09AC-4280-9CE9-55C874CFF604}"/>
    <cellStyle name="Comma 3 3 3" xfId="926" xr:uid="{ACBD9F77-59FA-4C21-8C97-F7B61EE617CB}"/>
    <cellStyle name="Comma 3 4" xfId="708" xr:uid="{FD01C08C-1DEE-4E3E-8679-5AFE89ACD488}"/>
    <cellStyle name="Comma 3 4 2" xfId="928" xr:uid="{05D1922D-AE7A-4A5C-A5D0-2CFEB9735410}"/>
    <cellStyle name="Comma 3 5" xfId="715" xr:uid="{9114F6B6-6CD2-4B88-A75F-F7335B4943EC}"/>
    <cellStyle name="Comma 3 5 2" xfId="929" xr:uid="{5F7B25EB-2A78-41E0-895C-2A9D425ECDB5}"/>
    <cellStyle name="Comma 3 6" xfId="700" xr:uid="{73C43935-1463-44F1-869D-0EEBA09DAA70}"/>
    <cellStyle name="Comma 3 6 2" xfId="930" xr:uid="{A57054D8-E1C7-474C-9F04-C87834037DC1}"/>
    <cellStyle name="Comma 3 7" xfId="921" xr:uid="{5768D1C2-CD7F-4EB8-9E47-0B2236EC7022}"/>
    <cellStyle name="Comma 4" xfId="135" xr:uid="{C4F1664B-4918-4862-847B-0B8F36201BE9}"/>
    <cellStyle name="Comma 4 2" xfId="702" xr:uid="{3A13AADD-165A-4416-A53C-5FDF47A55EAC}"/>
    <cellStyle name="Comma 4 2 2" xfId="710" xr:uid="{10DC54C0-388B-41E3-BFBC-60CD2C6C2ACF}"/>
    <cellStyle name="Comma 4 2 2 2" xfId="933" xr:uid="{0C291EC9-9A8A-4EB6-BEA9-0838FB8F6CFC}"/>
    <cellStyle name="Comma 4 2 3" xfId="717" xr:uid="{7C82E664-E96E-4D26-B355-385DD8CCF556}"/>
    <cellStyle name="Comma 4 2 3 2" xfId="934" xr:uid="{CFD84189-45CD-40ED-AB8C-D19AE3E14C84}"/>
    <cellStyle name="Comma 4 2 4" xfId="932" xr:uid="{E0ADC781-7B0D-4FAD-AF4E-4554405C13F4}"/>
    <cellStyle name="Comma 4 3" xfId="644" xr:uid="{8E176B3D-04BA-4833-A3D6-20827E432402}"/>
    <cellStyle name="Comma 4 3 2" xfId="935" xr:uid="{8B5C5ADC-2191-4B33-B9D1-B714CF37F871}"/>
    <cellStyle name="Comma 4 3 3" xfId="1631" xr:uid="{A170E329-8B23-4358-B568-508C9674B317}"/>
    <cellStyle name="Comma 4 3 4" xfId="1859" xr:uid="{AD28FCA2-5665-4DBA-9CA7-52C75E8F51A6}"/>
    <cellStyle name="Comma 4 4" xfId="931" xr:uid="{E6041398-4C4A-487C-B261-2CE7443F839D}"/>
    <cellStyle name="Comma 5" xfId="694" xr:uid="{5270B114-0D35-447B-92EC-B3759FE6F567}"/>
    <cellStyle name="Comma 5 2" xfId="936" xr:uid="{401A13A4-BD6D-45CD-AAEB-E6D8C7DAC802}"/>
    <cellStyle name="Comma 5 3" xfId="1640" xr:uid="{0C497481-9BDA-4704-802B-713256754585}"/>
    <cellStyle name="Comma 5 4" xfId="1868" xr:uid="{81A8856E-3097-4E3F-B600-888AECE51B6E}"/>
    <cellStyle name="Comma 6" xfId="726" xr:uid="{D8E9EDA3-F00E-4EA3-89E9-6210F31AE7EA}"/>
    <cellStyle name="Comma 7" xfId="1342" xr:uid="{7F16D934-8921-42D7-A212-46D4BDE1C0A8}"/>
    <cellStyle name="Comma 8" xfId="724" xr:uid="{1D643B57-AEE0-43CE-BC4F-5AC5CF083927}"/>
    <cellStyle name="Comma 9" xfId="1538" xr:uid="{8544277C-A6E3-451D-B02F-833F7110AA93}"/>
    <cellStyle name="Comma Dashed" xfId="136" xr:uid="{5B6D65F8-1C6A-47B8-A065-7AB34A0642B5}"/>
    <cellStyle name="Comma Dashed 2" xfId="940" xr:uid="{A1447981-3F34-464F-81FB-31AEE0D90472}"/>
    <cellStyle name="Comma Nil" xfId="137" xr:uid="{02DBCC2D-61C1-4BEF-A5F9-ADC6AE2DB62F}"/>
    <cellStyle name="Comma Nil 2" xfId="941" xr:uid="{8F57D0DF-6BC2-478E-B01B-E5A186EA0DD2}"/>
    <cellStyle name="Comma_Breakdown_2005-06-10" xfId="4" xr:uid="{18271DDD-5FB4-4B2F-949A-3409EE79014F}"/>
    <cellStyle name="Comma0" xfId="138" xr:uid="{CA97CF1A-6B08-4779-8D7D-AD54E622DD7C}"/>
    <cellStyle name="Comma0 2" xfId="942" xr:uid="{BE7287B0-4E01-4CEB-9A65-396FDF61C09D}"/>
    <cellStyle name="Copied" xfId="139" xr:uid="{9873C7D0-FEE3-465C-9C0F-BDB75739C6AB}"/>
    <cellStyle name="Copied 2" xfId="483" xr:uid="{98C4EF4C-E225-4386-A666-50567BB499A4}"/>
    <cellStyle name="Copied 2 2" xfId="944" xr:uid="{EEF791B2-AE83-4A06-B32A-A071393EBBDD}"/>
    <cellStyle name="Copied 3" xfId="943" xr:uid="{A6387712-B7E7-4C91-8DA4-6D1516552449}"/>
    <cellStyle name="Currency (2dp)" xfId="140" xr:uid="{E3F8DCB8-4B77-4814-B3A9-92296EB724AD}"/>
    <cellStyle name="Currency (2dp) 2" xfId="945" xr:uid="{24884627-2683-415A-B3C5-5A4B8DC9ECA2}"/>
    <cellStyle name="Currency (2dp) Dashed" xfId="141" xr:uid="{5886B2D5-A29B-4416-8C13-511A6DBA8225}"/>
    <cellStyle name="Currency (2dp) Dashed 2" xfId="946" xr:uid="{7ABBFBB7-0C9E-476D-A143-0FF43E35D812}"/>
    <cellStyle name="Currency (2dp) Nil" xfId="142" xr:uid="{E2F93CDD-24E2-4C46-BA92-2B0C8DD61683}"/>
    <cellStyle name="Currency (2dp) Nil 2" xfId="947" xr:uid="{3132D821-368F-4FDA-A8EC-DBAABCB1FEFF}"/>
    <cellStyle name="Currency (2dp+nz)" xfId="143" xr:uid="{A054E62E-2ACD-4808-A6E7-778253E7E444}"/>
    <cellStyle name="Currency (2dp+nz) 2" xfId="948" xr:uid="{57ED4E02-70B5-49F7-85D1-59BF27BBF39C}"/>
    <cellStyle name="Currency (nz)" xfId="144" xr:uid="{DE420969-286F-4352-911F-5CB9244CC694}"/>
    <cellStyle name="Currency (nz) 2" xfId="949" xr:uid="{0A8453E1-1794-4D33-B04A-F1D66A969416}"/>
    <cellStyle name="Currency [0] 2" xfId="484" xr:uid="{7526167A-9B0A-4BBA-9DC3-3EA3306BAB6B}"/>
    <cellStyle name="Currency [0] 2 2" xfId="961" xr:uid="{F51E7CFE-09A5-4088-8AE2-CD1CCC5596DA}"/>
    <cellStyle name="Currency [0] 3" xfId="145" xr:uid="{808F64D9-0A83-4D28-9FF5-FFA1AE18E280}"/>
    <cellStyle name="Currency [0] 4" xfId="1799" xr:uid="{ED7D764E-4A84-4EE6-A0F1-1E86C9E4D75D}"/>
    <cellStyle name="Currency [00]" xfId="146" xr:uid="{CC235DA3-2607-4B81-8151-B4BD455A960A}"/>
    <cellStyle name="Currency [00] 2" xfId="485" xr:uid="{85A963E4-7269-4FF1-B525-701ADBDFF7CF}"/>
    <cellStyle name="Currency [00] 2 2" xfId="960" xr:uid="{2C4D2837-FD6A-4042-AA1F-E48EF6F65446}"/>
    <cellStyle name="Currency [00] 3" xfId="959" xr:uid="{53211BB0-FA87-400F-AA88-CBC0273BA37B}"/>
    <cellStyle name="Currency 2" xfId="703" xr:uid="{B1961A18-9E4E-4DBB-966F-BDE8B3CFA2D2}"/>
    <cellStyle name="Currency 2 2" xfId="645" xr:uid="{F6C0289F-3187-4757-82EB-291FE76F8609}"/>
    <cellStyle name="Currency 2 2 2" xfId="706" xr:uid="{20793222-667A-4A5A-B9EF-B1AEACD142D0}"/>
    <cellStyle name="Currency 2 2 2 2" xfId="952" xr:uid="{F8DDCF9B-17E2-4EA7-8561-E44415BE89CF}"/>
    <cellStyle name="Currency 2 2 2 3" xfId="1644" xr:uid="{C3E7BBEC-359D-427A-BA85-13F2E903588D}"/>
    <cellStyle name="Currency 2 2 2 4" xfId="1873" xr:uid="{98DFD7DD-9E10-4247-B6FB-53760FD241A4}"/>
    <cellStyle name="Currency 2 2 3" xfId="951" xr:uid="{180EC0AC-72F9-42FF-A91A-AD4855FD3643}"/>
    <cellStyle name="Currency 2 2 4" xfId="1632" xr:uid="{022E751C-A1EB-489F-8AEA-890FD4A83FA0}"/>
    <cellStyle name="Currency 2 2 5" xfId="1860" xr:uid="{2DF42D7D-AAC8-4813-B619-35F8F7B6EC75}"/>
    <cellStyle name="Currency 2 3" xfId="711" xr:uid="{9D7FE07F-1C2F-4807-B197-4818BB1162E0}"/>
    <cellStyle name="Currency 2 3 2" xfId="953" xr:uid="{3C918682-F820-4052-A953-3ABBD391CF0C}"/>
    <cellStyle name="Currency 2 3 3" xfId="1646" xr:uid="{4A265958-0DE7-4A54-8FF9-A5A424003259}"/>
    <cellStyle name="Currency 2 3 4" xfId="1875" xr:uid="{B29D02E7-D797-4D7F-B757-D103334CD507}"/>
    <cellStyle name="Currency 2 4" xfId="718" xr:uid="{68361255-057A-419D-839C-53F12BC1EC92}"/>
    <cellStyle name="Currency 2 4 2" xfId="954" xr:uid="{A31EEA4D-C0AD-46B8-8C1B-8A79E4143554}"/>
    <cellStyle name="Currency 2 4 3" xfId="1648" xr:uid="{6B9B7539-1439-4992-9533-BE5759368F9C}"/>
    <cellStyle name="Currency 2 4 4" xfId="1877" xr:uid="{FE79D2CD-F4FC-404A-8E1C-679283054CCA}"/>
    <cellStyle name="Currency 2 5" xfId="950" xr:uid="{CBD9FB28-2DAA-4DCD-B4AB-5CED90EAD0B3}"/>
    <cellStyle name="Currency 2 6" xfId="1642" xr:uid="{45FB05EE-B846-4987-955B-849C51B9FCE3}"/>
    <cellStyle name="Currency 2 7" xfId="1871" xr:uid="{54F8765E-0436-48DC-AE8B-B684C31E0656}"/>
    <cellStyle name="Currency 3" xfId="704" xr:uid="{CB6B507E-269E-4D11-A82D-3C67C79846DB}"/>
    <cellStyle name="Currency 3 2" xfId="712" xr:uid="{8B8A0511-77A5-4A88-ADEC-CEBA8A1F9B7D}"/>
    <cellStyle name="Currency 3 2 2" xfId="956" xr:uid="{6E5589BD-882A-42E1-A03E-B29DF9B0FD2A}"/>
    <cellStyle name="Currency 3 2 3" xfId="1647" xr:uid="{0BC8BC96-34A7-4DBB-ABB7-3D58869F8182}"/>
    <cellStyle name="Currency 3 2 4" xfId="1876" xr:uid="{86CF8489-E56B-4CF7-BB1B-7713B3D79959}"/>
    <cellStyle name="Currency 3 3" xfId="719" xr:uid="{ED794423-D15C-4076-AD55-F8F338A92F59}"/>
    <cellStyle name="Currency 3 3 2" xfId="957" xr:uid="{388D9227-C8EE-4602-9AFE-319FC41A07DE}"/>
    <cellStyle name="Currency 3 3 3" xfId="1649" xr:uid="{23817538-D36A-4381-83BD-7BD2E874C53C}"/>
    <cellStyle name="Currency 3 3 4" xfId="1878" xr:uid="{741B73CD-2F36-4215-AB75-EF2C15B8EC93}"/>
    <cellStyle name="Currency 3 4" xfId="955" xr:uid="{4DDCEAB0-28A2-44C1-A4E7-2320A763A1A1}"/>
    <cellStyle name="Currency 3 5" xfId="1643" xr:uid="{59416F03-A0F5-491A-9567-59B3FE4BB6A7}"/>
    <cellStyle name="Currency 3 6" xfId="1872" xr:uid="{7645FD7A-D778-452E-B90A-063484C3E024}"/>
    <cellStyle name="Currency 4" xfId="695" xr:uid="{087F70A2-19C2-4D8A-8CCC-C937792B758C}"/>
    <cellStyle name="Currency 4 2" xfId="958" xr:uid="{ABD618A8-591C-4F24-969D-C20B4D87BD14}"/>
    <cellStyle name="Currency 5" xfId="1339" xr:uid="{E7042A43-D8F7-49E7-BB7A-2D4A25EEBC26}"/>
    <cellStyle name="Currency 5 2" xfId="1731" xr:uid="{1AAD45B2-BAB2-4ACA-A2A5-CD23C521D588}"/>
    <cellStyle name="Currency 5 3" xfId="1934" xr:uid="{0CB784EE-B6B7-4703-A449-EC27F60732A8}"/>
    <cellStyle name="Currency Dashed" xfId="147" xr:uid="{C0F13483-D411-4C5B-9888-94FB25937159}"/>
    <cellStyle name="Currency Dashed 2" xfId="962" xr:uid="{C932F265-CCE9-4103-98EA-6BBDB8E46782}"/>
    <cellStyle name="Currency Nil" xfId="148" xr:uid="{DCC0A56E-87A4-4FB4-8C5E-89EA817F8EC8}"/>
    <cellStyle name="Currency Nil 2" xfId="963" xr:uid="{5D3EE4D2-78FF-49CF-8E51-CE2A4421697A}"/>
    <cellStyle name="Date Short" xfId="149" xr:uid="{F146C2C3-6379-4D05-8A1C-307AAC45A01A}"/>
    <cellStyle name="Date Short 2" xfId="486" xr:uid="{C7A8C12A-14DD-49D8-AABA-0174029744F0}"/>
    <cellStyle name="Date Short 2 2" xfId="965" xr:uid="{1BC5964B-D08B-49E9-8F9B-B14A44F45A03}"/>
    <cellStyle name="Date Short 3" xfId="964" xr:uid="{F9672D55-0CC4-4E9F-B687-3B80FE5C75E9}"/>
    <cellStyle name="Description" xfId="150" xr:uid="{2A42FCBB-C478-4D6D-BAB1-56908FA6DF87}"/>
    <cellStyle name="Description 2" xfId="966" xr:uid="{369703D5-CD77-403B-A567-F603C1AC8054}"/>
    <cellStyle name="Description Indent 1" xfId="151" xr:uid="{7AA4165C-1249-4750-8606-7F019934E871}"/>
    <cellStyle name="Description Indent 1 2" xfId="967" xr:uid="{F12A8CD8-0BC5-4B04-9042-E3EEE1029223}"/>
    <cellStyle name="Description Indent 2" xfId="152" xr:uid="{E921EADC-F1C9-4A57-88C1-FD44AC0C37FF}"/>
    <cellStyle name="Description Indent 2 2" xfId="968" xr:uid="{55C4B72E-8718-4794-B5DD-49D75C1DB684}"/>
    <cellStyle name="Dziesietny [0]_laroux" xfId="487" xr:uid="{4FCDFC21-5372-4F3E-8ECE-C6752D5247B7}"/>
    <cellStyle name="Dziesietny_laroux" xfId="488" xr:uid="{C4FF86FF-9B63-4EFD-B0ED-2B2C3B8BB49D}"/>
    <cellStyle name="Dziesiętny" xfId="1" builtinId="3"/>
    <cellStyle name="Dziesiętny [0] 2" xfId="153" xr:uid="{8DFE085E-E7A3-436E-B961-746762ADFA5B}"/>
    <cellStyle name="Dziesiętny [0] 2 2" xfId="1015" xr:uid="{6109269C-4DFC-4C09-9D27-D7E68FEBC7F0}"/>
    <cellStyle name="Dziesiętny [0] 3" xfId="154" xr:uid="{969C5132-FC02-4663-BABD-BF861DDA65F0}"/>
    <cellStyle name="Dziesiętny [0] 3 2" xfId="1016" xr:uid="{9D18FB06-B9B8-4463-8C89-228E28FB46B0}"/>
    <cellStyle name="Dziesiętny [0] 3 3" xfId="1590" xr:uid="{4D52225B-25DF-4066-B64C-2F1562683E57}"/>
    <cellStyle name="Dziesiętny [0] 3 4" xfId="1800" xr:uid="{E03A38AB-9336-4001-BAB4-3D88303D30ED}"/>
    <cellStyle name="Dziesiętny 2" xfId="155" xr:uid="{3C3918B9-E11D-4879-AD64-58A20397520B}"/>
    <cellStyle name="Dziesiętny 2 10" xfId="156" xr:uid="{27826DA5-5224-4997-93AD-557BA5D02C58}"/>
    <cellStyle name="Dziesiętny 2 10 2" xfId="970" xr:uid="{F7F46DE5-84E1-42DC-9470-331D4E3D3058}"/>
    <cellStyle name="Dziesiętny 2 11" xfId="157" xr:uid="{4872E0E1-EB04-49FB-B9ED-4DEFD7FB6B50}"/>
    <cellStyle name="Dziesiętny 2 11 2" xfId="971" xr:uid="{4019D568-319C-491D-8437-8683BD82AFE0}"/>
    <cellStyle name="Dziesiętny 2 12" xfId="158" xr:uid="{99C5DD27-1DA5-47C7-9E0B-A555441B1AD5}"/>
    <cellStyle name="Dziesiętny 2 12 2" xfId="972" xr:uid="{BC05D572-3DDE-4F41-89E1-A72AAF670E07}"/>
    <cellStyle name="Dziesiętny 2 13" xfId="159" xr:uid="{375FDB79-A191-4B9E-97A4-AD5301479F83}"/>
    <cellStyle name="Dziesiętny 2 13 2" xfId="973" xr:uid="{DE06E509-731D-49D3-8F8B-F1E3C93BA5B3}"/>
    <cellStyle name="Dziesiętny 2 14" xfId="160" xr:uid="{047CF5F4-F5DE-4622-97E4-E51750C970D6}"/>
    <cellStyle name="Dziesiętny 2 14 2" xfId="974" xr:uid="{776A0234-D24D-4401-B2F2-F6A4F9CE269A}"/>
    <cellStyle name="Dziesiętny 2 15" xfId="161" xr:uid="{1E9053D6-341E-49AF-8828-5678D8AC7C84}"/>
    <cellStyle name="Dziesiętny 2 15 2" xfId="975" xr:uid="{994D6B74-BEC3-4C56-AC5B-51F7C5CE34CB}"/>
    <cellStyle name="Dziesiętny 2 16" xfId="162" xr:uid="{33E0A62D-B6A6-49B8-8F15-2E414CE6204D}"/>
    <cellStyle name="Dziesiętny 2 16 2" xfId="976" xr:uid="{C5B41550-15E6-4440-A911-2F42DD124A5C}"/>
    <cellStyle name="Dziesiętny 2 16 3" xfId="1591" xr:uid="{C54A0E2A-A963-4F2B-B1EE-D3A9AE6F5D92}"/>
    <cellStyle name="Dziesiętny 2 17" xfId="163" xr:uid="{C901904A-E436-4C65-81D4-D406B88225F0}"/>
    <cellStyle name="Dziesiętny 2 17 2" xfId="977" xr:uid="{D87D35F7-17B3-436A-B78E-1C6DC4C1F685}"/>
    <cellStyle name="Dziesiętny 2 17 3" xfId="1592" xr:uid="{3B3D4E77-319C-4C66-9AF6-34305B1A7AAA}"/>
    <cellStyle name="Dziesiętny 2 17 4" xfId="1801" xr:uid="{73D278A0-3EB2-4F49-B17B-367C537E0726}"/>
    <cellStyle name="Dziesiętny 2 18" xfId="489" xr:uid="{EEDAFA00-C81E-47AF-998D-2B59846E3713}"/>
    <cellStyle name="Dziesiętny 2 18 2" xfId="978" xr:uid="{75A835CE-EF79-4EC6-8E72-7994BD1BAEF6}"/>
    <cellStyle name="Dziesiętny 2 19" xfId="649" xr:uid="{4601ECA0-DECB-4BE7-8462-DAFF1A9A1C3D}"/>
    <cellStyle name="Dziesiętny 2 19 2" xfId="979" xr:uid="{9042E104-DD0F-46C4-A074-340B13FA5C0F}"/>
    <cellStyle name="Dziesiętny 2 19 3" xfId="1633" xr:uid="{E3E7E186-EDC5-4633-88F0-4F8FDF1E6641}"/>
    <cellStyle name="Dziesiętny 2 19 4" xfId="1861" xr:uid="{DA4ACEEB-6BC7-4B12-9641-A05CBCEBB4C7}"/>
    <cellStyle name="Dziesiętny 2 2" xfId="164" xr:uid="{587DF65B-050E-4CCF-B8BE-387736860B4D}"/>
    <cellStyle name="Dziesiętny 2 2 2" xfId="165" xr:uid="{9E074A2F-4D59-487F-8DA6-0C516CADD082}"/>
    <cellStyle name="Dziesiętny 2 2 2 2" xfId="981" xr:uid="{C7BF7A15-6E58-47C6-950A-201CACE592F5}"/>
    <cellStyle name="Dziesiętny 2 2 3" xfId="490" xr:uid="{E0C9A85B-12BD-465A-BF91-8DF94937EF86}"/>
    <cellStyle name="Dziesiętny 2 2 3 2" xfId="720" xr:uid="{C07A1F52-87E4-46A4-8CCE-5DAE987F12A0}"/>
    <cellStyle name="Dziesiętny 2 2 3 2 2" xfId="983" xr:uid="{AB1CB797-2EF2-4A05-91BD-56D7485FCEE0}"/>
    <cellStyle name="Dziesiętny 2 2 3 3" xfId="982" xr:uid="{2C4C3AD7-30B6-41F9-A7BC-664D5291B3C2}"/>
    <cellStyle name="Dziesiętny 2 2 4" xfId="980" xr:uid="{6DF2B9A5-D1FA-440C-9921-9ECF3A7A7427}"/>
    <cellStyle name="Dziesiętny 2 20" xfId="969" xr:uid="{23112003-0DE0-4358-B986-F59E5930BD93}"/>
    <cellStyle name="Dziesiętny 2 3" xfId="166" xr:uid="{8BCA676B-0C26-4CB8-B808-CB1219906539}"/>
    <cellStyle name="Dziesiętny 2 3 2" xfId="167" xr:uid="{83692E58-FE7F-4310-9811-171953A6438F}"/>
    <cellStyle name="Dziesiętny 2 3 2 2" xfId="985" xr:uid="{241E2344-B717-4620-BFDB-09E7ED2E62CD}"/>
    <cellStyle name="Dziesiętny 2 3 3" xfId="721" xr:uid="{B351EA7F-E1EB-4AA8-9A72-A7BB8AE3675B}"/>
    <cellStyle name="Dziesiętny 2 3 3 2" xfId="986" xr:uid="{10C67BF0-0B20-41F4-B195-AD7159BF29AB}"/>
    <cellStyle name="Dziesiętny 2 3 4" xfId="984" xr:uid="{F08B3B96-2C04-4DF1-BEC0-F59B25D52267}"/>
    <cellStyle name="Dziesiętny 2 4" xfId="168" xr:uid="{8D2701AA-7D83-437C-9949-4638C069238D}"/>
    <cellStyle name="Dziesiętny 2 4 2" xfId="169" xr:uid="{D3A0665E-E64C-479C-A959-0CF1BF2108B5}"/>
    <cellStyle name="Dziesiętny 2 4 2 2" xfId="988" xr:uid="{7C846853-BFEE-489B-8B04-3D7F663E4CE9}"/>
    <cellStyle name="Dziesiętny 2 4 2 3" xfId="1593" xr:uid="{8376ED0D-5225-4AC3-983B-D4B0B7BC8C0F}"/>
    <cellStyle name="Dziesiętny 2 4 2 4" xfId="1802" xr:uid="{4E220062-C0B4-4DBC-8309-B498C298E375}"/>
    <cellStyle name="Dziesiętny 2 4 3" xfId="650" xr:uid="{B12BFFF2-13D4-4C3A-8AE4-7BF97A796F66}"/>
    <cellStyle name="Dziesiętny 2 4 3 2" xfId="989" xr:uid="{D4E4BF41-F81F-4CD7-8A4B-C6FF25555E89}"/>
    <cellStyle name="Dziesiętny 2 4 3 3" xfId="1634" xr:uid="{8F04F518-385B-41B2-8384-9A0644984392}"/>
    <cellStyle name="Dziesiętny 2 4 3 4" xfId="1862" xr:uid="{FA4CD2BD-AA87-4EA0-8E09-9D80019EEA8E}"/>
    <cellStyle name="Dziesiętny 2 4 4" xfId="987" xr:uid="{94C4A4C7-1DAF-43D3-9604-08315268F363}"/>
    <cellStyle name="Dziesiętny 2 5" xfId="170" xr:uid="{1640B524-EB61-47E4-8DBB-3034E80D634B}"/>
    <cellStyle name="Dziesiętny 2 5 2" xfId="696" xr:uid="{55973926-1B27-46ED-B1E2-942DA7F6159E}"/>
    <cellStyle name="Dziesiętny 2 5 2 2" xfId="991" xr:uid="{A729A9FA-354E-494C-837A-B2496FF20CD0}"/>
    <cellStyle name="Dziesiętny 2 5 2 3" xfId="1641" xr:uid="{BC5C9695-8EAB-4F37-A626-1CEE094E0AEA}"/>
    <cellStyle name="Dziesiętny 2 5 2 4" xfId="1869" xr:uid="{C1C9B05F-EEA5-4162-9EC0-4508C855A1C3}"/>
    <cellStyle name="Dziesiętny 2 5 3" xfId="990" xr:uid="{EC5F274D-BC35-48AC-9791-A68A5CB98A0F}"/>
    <cellStyle name="Dziesiętny 2 6" xfId="171" xr:uid="{19B96E0B-6CD3-4D45-9EBC-1C6BE1FC31A1}"/>
    <cellStyle name="Dziesiętny 2 6 2" xfId="992" xr:uid="{8684E9E6-16EF-4938-A15B-18B7282CA772}"/>
    <cellStyle name="Dziesiętny 2 7" xfId="172" xr:uid="{D871AA3A-A8B2-40C9-A359-119F94A8CBB3}"/>
    <cellStyle name="Dziesiętny 2 7 2" xfId="993" xr:uid="{17ADAB4B-15CA-4E14-AAEE-C5EF454D91E6}"/>
    <cellStyle name="Dziesiętny 2 8" xfId="173" xr:uid="{60408CB5-54A5-4C89-9DF6-7900F0E15269}"/>
    <cellStyle name="Dziesiętny 2 8 2" xfId="994" xr:uid="{D62B7575-1535-4BCD-BBF1-3A55E2E70095}"/>
    <cellStyle name="Dziesiętny 2 9" xfId="174" xr:uid="{9C5E9906-6279-491D-99EE-66526734C5F6}"/>
    <cellStyle name="Dziesiętny 2 9 2" xfId="995" xr:uid="{A8C52D50-2939-4D6E-B38E-96BAFBA65A16}"/>
    <cellStyle name="Dziesiętny 3" xfId="175" xr:uid="{55857B89-228D-4765-8E83-39EFAD6733A4}"/>
    <cellStyle name="Dziesiętny 3 2" xfId="176" xr:uid="{9426CC53-50AD-48A9-8264-FB8A42A1676C}"/>
    <cellStyle name="Dziesiętny 3 2 2" xfId="177" xr:uid="{D6782C76-987A-40BB-A71E-D856C44A92B7}"/>
    <cellStyle name="Dziesiętny 3 2 2 2" xfId="998" xr:uid="{362500D1-967E-4C71-8821-47E8AB73C522}"/>
    <cellStyle name="Dziesiętny 3 2 2 3" xfId="1594" xr:uid="{60177F46-D4EC-44E8-856D-1CF2C89070EE}"/>
    <cellStyle name="Dziesiętny 3 2 2 4" xfId="1803" xr:uid="{F96EE1C3-3D38-4F43-B983-C44C9EE11493}"/>
    <cellStyle name="Dziesiętny 3 2 3" xfId="652" xr:uid="{FFABABF9-10D0-49C8-B01F-C640113332AB}"/>
    <cellStyle name="Dziesiętny 3 2 3 2" xfId="999" xr:uid="{0344EEF4-DF56-49DB-BB27-99365F8DE901}"/>
    <cellStyle name="Dziesiętny 3 2 3 3" xfId="1636" xr:uid="{581A9DFB-8F85-46C2-BA5C-30CCD76D1111}"/>
    <cellStyle name="Dziesiętny 3 2 3 4" xfId="1864" xr:uid="{AE2D2549-E233-424E-BEA3-2106E40FC767}"/>
    <cellStyle name="Dziesiętny 3 2 4" xfId="997" xr:uid="{F1FA481B-EF20-497F-8F8C-47A00A5521CC}"/>
    <cellStyle name="Dziesiętny 3 3" xfId="178" xr:uid="{B9425454-749B-4F5D-A536-417711D51AD1}"/>
    <cellStyle name="Dziesiętny 3 3 2" xfId="1000" xr:uid="{4698FE80-EFAF-41DC-BC21-1EFA782FA315}"/>
    <cellStyle name="Dziesiętny 3 3 3" xfId="1595" xr:uid="{CB1CE55F-B5D0-4A86-833F-B65FFB2C7150}"/>
    <cellStyle name="Dziesiętny 3 3 4" xfId="1804" xr:uid="{36ED9A5A-172C-41F3-AA46-1AA69A0B5AA8}"/>
    <cellStyle name="Dziesiętny 3 4" xfId="491" xr:uid="{294455DA-E903-4A97-90F7-A5D08F29D587}"/>
    <cellStyle name="Dziesiętny 3 4 2" xfId="1001" xr:uid="{461522CB-285D-4CFB-8893-2107831E3443}"/>
    <cellStyle name="Dziesiętny 3 5" xfId="651" xr:uid="{B7A6FC3B-0636-430C-97F0-B070A682264F}"/>
    <cellStyle name="Dziesiętny 3 5 2" xfId="1002" xr:uid="{2A3E3BB8-D570-48BE-930E-BF1CEBB1234D}"/>
    <cellStyle name="Dziesiętny 3 5 3" xfId="1635" xr:uid="{043F8FE5-4CD2-4B06-BE82-3FA1E8FAEFCF}"/>
    <cellStyle name="Dziesiętny 3 5 4" xfId="1863" xr:uid="{95F66B7F-7848-4AD4-985D-04C2F23377A9}"/>
    <cellStyle name="Dziesiętny 3 6" xfId="996" xr:uid="{359E949E-7542-4FA0-A12C-943B82AF3977}"/>
    <cellStyle name="Dziesiętny 4" xfId="179" xr:uid="{8F91016D-1870-469B-88C8-343AA6A3C9DC}"/>
    <cellStyle name="Dziesiętny 4 2" xfId="180" xr:uid="{814FABB7-9AB6-45C1-8A63-8406C264D686}"/>
    <cellStyle name="Dziesiętny 4 2 2" xfId="1004" xr:uid="{74EEEB9D-7D71-4749-A77D-6F85A2534039}"/>
    <cellStyle name="Dziesiętny 4 2 3" xfId="1596" xr:uid="{B8CE46BC-D79E-4F6A-BAD1-0387D9EF78E7}"/>
    <cellStyle name="Dziesiętny 4 2 4" xfId="1805" xr:uid="{3B3A7C3A-0284-4101-A199-4106B3052F16}"/>
    <cellStyle name="Dziesiętny 4 3" xfId="181" xr:uid="{C17F823A-D54F-4417-BFE9-B7529C48353A}"/>
    <cellStyle name="Dziesiętny 4 3 2" xfId="1005" xr:uid="{E1372CA8-A7B6-4258-9780-699B9FB35250}"/>
    <cellStyle name="Dziesiętny 4 3 3" xfId="1597" xr:uid="{394B0844-6F3A-4E9D-A3E4-8159FA3E90F7}"/>
    <cellStyle name="Dziesiętny 4 3 4" xfId="1806" xr:uid="{50EC1729-2D77-485F-B293-A66D5438B8DF}"/>
    <cellStyle name="Dziesiętny 4 4" xfId="653" xr:uid="{E4C7F199-5ADC-4661-9F9D-3182298D928C}"/>
    <cellStyle name="Dziesiętny 4 4 2" xfId="1006" xr:uid="{2274903E-F418-4D0B-A9F7-2CA4906B9201}"/>
    <cellStyle name="Dziesiętny 4 4 3" xfId="1637" xr:uid="{E9A1008B-0EB2-4FE2-8E81-D6804340D951}"/>
    <cellStyle name="Dziesiętny 4 4 4" xfId="1865" xr:uid="{4B97B565-2DF5-46E7-902E-7D79332578C1}"/>
    <cellStyle name="Dziesiętny 4 5" xfId="1003" xr:uid="{6B2F7239-9653-4B12-8E31-31BEA9DB29BA}"/>
    <cellStyle name="Dziesiętny 5" xfId="182" xr:uid="{7ADFC753-3680-4BAC-A7D5-11FEEE86E336}"/>
    <cellStyle name="Dziesiętny 5 2" xfId="183" xr:uid="{6B9DFD2D-C5B0-4728-B5EF-ECC9E7119A1E}"/>
    <cellStyle name="Dziesiętny 5 2 2" xfId="1008" xr:uid="{245AAEA9-B7E9-4AE4-BCC4-9B91E3435A31}"/>
    <cellStyle name="Dziesiętny 5 3" xfId="1007" xr:uid="{861825C6-9EB6-4653-8738-3B883065C35E}"/>
    <cellStyle name="Dziesiętny 5 4" xfId="1598" xr:uid="{23FB8366-A3A9-4591-82B7-ED659C80E6EB}"/>
    <cellStyle name="Dziesiętny 5 5" xfId="1807" xr:uid="{BD9AAFE1-8C72-4687-854F-BAEC950C9081}"/>
    <cellStyle name="Dziesiętny 6" xfId="184" xr:uid="{6A91B7EB-D197-475A-9468-F81B83A31CB1}"/>
    <cellStyle name="Dziesiętny 6 2" xfId="185" xr:uid="{AC3CD394-A143-425A-A50E-E3FF9A72E918}"/>
    <cellStyle name="Dziesiętny 6 2 2" xfId="1010" xr:uid="{9532EF27-1EF8-4675-A5AC-00BBFE02F93D}"/>
    <cellStyle name="Dziesiętny 6 2 3" xfId="1600" xr:uid="{18E93363-6254-4850-95EB-B3AB36C6CE69}"/>
    <cellStyle name="Dziesiętny 6 2 4" xfId="1809" xr:uid="{5D4CA529-040C-476C-95BB-5CB603B443E2}"/>
    <cellStyle name="Dziesiętny 6 3" xfId="654" xr:uid="{2D68EDEE-B18E-4B9D-B7C2-D211765788D7}"/>
    <cellStyle name="Dziesiętny 6 3 2" xfId="1011" xr:uid="{8DD189D2-30E2-4D99-8DA1-E3E9F26C1248}"/>
    <cellStyle name="Dziesiętny 6 3 3" xfId="1638" xr:uid="{7738B7B3-136D-4872-917B-01783D19EDC6}"/>
    <cellStyle name="Dziesiętny 6 3 4" xfId="1866" xr:uid="{1E88FD48-411F-4BDC-9D87-AAA8BD800DB9}"/>
    <cellStyle name="Dziesiętny 6 4" xfId="1009" xr:uid="{3276502C-2800-45F5-8192-EE590EAE8BD2}"/>
    <cellStyle name="Dziesiętny 6 5" xfId="1599" xr:uid="{8D89EE1F-743C-486F-9D7E-F85A571A4E00}"/>
    <cellStyle name="Dziesiętny 6 6" xfId="1808" xr:uid="{288A4C8F-E2EC-41E4-BB97-1223D3385BE8}"/>
    <cellStyle name="Dziesiętny 7" xfId="186" xr:uid="{69B58535-475A-4B14-8C3F-3622771ACED3}"/>
    <cellStyle name="Dziesiętny 7 2" xfId="1012" xr:uid="{544CA598-DF86-4351-9D3F-39D1C8F024C1}"/>
    <cellStyle name="Dziesiętny 7 3" xfId="1601" xr:uid="{A1FE55F3-71B5-4CF1-8672-6284202AF32A}"/>
    <cellStyle name="Dziesiętny 7 4" xfId="1810" xr:uid="{EDAECDFD-AB56-4252-97E7-2B95BA452D77}"/>
    <cellStyle name="Dziesiętny 8" xfId="187" xr:uid="{FA3073EB-77A6-4E9F-ACB3-8CD9D7674209}"/>
    <cellStyle name="Dziesiętny 8 2" xfId="492" xr:uid="{D50F7BD8-4B22-44AA-A6D3-9B5747F8B8E2}"/>
    <cellStyle name="Dziesiętny 8 2 2" xfId="1014" xr:uid="{02C9DC9E-0CBD-41C0-9EDC-E24396E35C94}"/>
    <cellStyle name="Dziesiętny 8 3" xfId="1013" xr:uid="{3A25FBF3-F7E4-4E7A-8499-594EB6E72EB7}"/>
    <cellStyle name="Dziesiętny 8 4" xfId="1602" xr:uid="{27469E09-85E1-4CBE-87C5-5458CBCAC04F}"/>
    <cellStyle name="Dziesiętny 8 5" xfId="1811" xr:uid="{A0684B47-38FC-4156-AFAB-EA016C571784}"/>
    <cellStyle name="Enter Currency (0)" xfId="188" xr:uid="{150D25FF-4E64-42D4-A6CA-13D2BA5B5797}"/>
    <cellStyle name="Enter Currency (0) 2" xfId="493" xr:uid="{F592B482-CA4A-4B14-89A6-5123070E9C68}"/>
    <cellStyle name="Enter Currency (0) 2 2" xfId="1018" xr:uid="{0C2A854B-6B33-4AD8-B48F-9DBC7DF9A2E4}"/>
    <cellStyle name="Enter Currency (0) 3" xfId="1017" xr:uid="{460661CA-EA1D-4D94-95F2-202441A70D16}"/>
    <cellStyle name="Enter Currency (2)" xfId="189" xr:uid="{6A984E7B-2096-43FC-B97A-C055F689F2AE}"/>
    <cellStyle name="Enter Currency (2) 2" xfId="494" xr:uid="{7C3069CF-0B41-4377-AD61-5FE47C4D34E1}"/>
    <cellStyle name="Enter Currency (2) 2 2" xfId="1020" xr:uid="{0F9C2B96-D18F-4BC0-8E79-B90BF8F17772}"/>
    <cellStyle name="Enter Currency (2) 3" xfId="1019" xr:uid="{58F6E942-4EB5-46A1-B709-08184BB505E0}"/>
    <cellStyle name="Enter Units (0)" xfId="190" xr:uid="{CE2328B4-6852-4D06-A7EB-74BF56263B4A}"/>
    <cellStyle name="Enter Units (0) 2" xfId="495" xr:uid="{5D686C31-ADA5-4F35-92CE-C11378807EA0}"/>
    <cellStyle name="Enter Units (0) 2 2" xfId="1022" xr:uid="{59A72E71-DD41-4689-8386-E42CF0E220C8}"/>
    <cellStyle name="Enter Units (0) 3" xfId="1021" xr:uid="{DEB8D976-4F7A-4575-995D-4881484BEDFF}"/>
    <cellStyle name="Enter Units (1)" xfId="191" xr:uid="{66865C49-091F-490E-B1CD-58C06F3C11D5}"/>
    <cellStyle name="Enter Units (1) 2" xfId="496" xr:uid="{429880ED-9606-4025-89ED-EA5F8DF8321C}"/>
    <cellStyle name="Enter Units (1) 2 2" xfId="1024" xr:uid="{1D4564F6-C133-46FB-A643-CA762CCFA962}"/>
    <cellStyle name="Enter Units (1) 3" xfId="1023" xr:uid="{66AA4A56-D9BB-4783-8445-ED0843092963}"/>
    <cellStyle name="Enter Units (2)" xfId="192" xr:uid="{4653290C-27FB-4C57-9EF3-6DF7BC68FEFA}"/>
    <cellStyle name="Enter Units (2) 2" xfId="497" xr:uid="{DF5014F5-12FF-46F7-9EE8-F0F6C3823312}"/>
    <cellStyle name="Enter Units (2) 2 2" xfId="1026" xr:uid="{8B9F6AD9-68F6-4E42-97ED-5AEDC2097D99}"/>
    <cellStyle name="Enter Units (2) 3" xfId="1025" xr:uid="{693FB6DF-64B7-49BE-8189-13A9DB43568D}"/>
    <cellStyle name="Entered" xfId="193" xr:uid="{1E22C275-038C-474C-B538-E32AFBC1DE27}"/>
    <cellStyle name="Entered 2" xfId="498" xr:uid="{A558DEEF-B035-4924-9032-682B488D1FCF}"/>
    <cellStyle name="Entered 2 2" xfId="1028" xr:uid="{FFEAB34D-C10C-4547-8223-873DFC8ACEB2}"/>
    <cellStyle name="Entered 3" xfId="1027" xr:uid="{F8B669A2-E992-423C-ADED-F1CBC107880E}"/>
    <cellStyle name="euro" xfId="194" xr:uid="{868212A8-35EE-4F4D-9D1A-CAEDAE34D80F}"/>
    <cellStyle name="Euro 2" xfId="499" xr:uid="{49FF3651-7E34-46DA-9AAB-939DA54DF882}"/>
    <cellStyle name="Euro 2 2" xfId="1030" xr:uid="{FB0B1EF8-6078-4BC5-ACF3-17FDF5A70C08}"/>
    <cellStyle name="euro 3" xfId="1029" xr:uid="{A889B035-A2A2-4453-B6CB-DC22AF28C9CB}"/>
    <cellStyle name="euro 4" xfId="1457" xr:uid="{61365852-FFF2-4326-83A8-337CC01E2AFE}"/>
    <cellStyle name="Excel Built-in Normal" xfId="195" xr:uid="{8EF204CC-BB59-473A-857E-1D111C6CF60F}"/>
    <cellStyle name="Excel Built-in Normal 2" xfId="196" xr:uid="{D272F3A4-4A12-42BD-A7C4-C956B629801C}"/>
    <cellStyle name="Excel_BuiltIn_Comma 1" xfId="197" xr:uid="{FE13F887-0B99-4D84-979B-B5C4B0A16AA7}"/>
    <cellStyle name="Explanatory Text 2" xfId="500" xr:uid="{56D244A2-7235-48EC-B24C-A9A7E91F2B55}"/>
    <cellStyle name="Explanatory Text 2 2" xfId="686" xr:uid="{D0B98029-841D-4FDE-8D0F-7401C3741CE0}"/>
    <cellStyle name="Explanatory Text 2 2 2" xfId="1033" xr:uid="{AA5EB605-438F-4BB2-AFF9-8B030E6D702C}"/>
    <cellStyle name="Explanatory Text 2 3" xfId="1032" xr:uid="{CCD4168B-D2B2-44B4-ABF7-7F8E3489FB3F}"/>
    <cellStyle name="Explanatory Text 3" xfId="1031" xr:uid="{70B43522-F236-440B-9228-365588F02FB4}"/>
    <cellStyle name="Explanatory Text 4" xfId="198" xr:uid="{1F46000C-FED8-4291-980E-C3B828BB8A8E}"/>
    <cellStyle name="Extensions" xfId="199" xr:uid="{44D97268-EE8F-4F86-B48C-051E6BAD2407}"/>
    <cellStyle name="Extensions 2" xfId="1034" xr:uid="{606A4A98-E771-4A52-A3E0-278E65B8610C}"/>
    <cellStyle name="factor" xfId="200" xr:uid="{440B6B86-DA5F-49B4-9EF6-546A1471401C}"/>
    <cellStyle name="factor 2" xfId="1035" xr:uid="{259B327C-58D0-4CD1-9A63-15651ECE0FC1}"/>
    <cellStyle name="fnRegressQ" xfId="655" xr:uid="{DDBFF932-DAC3-45F9-826D-D03B0890F411}"/>
    <cellStyle name="Good 2" xfId="501" xr:uid="{5C3E5A2B-2231-4990-92D4-8DF70E045221}"/>
    <cellStyle name="Good 2 2" xfId="648" xr:uid="{9577FEDC-3378-4783-820C-0D69A5D1E308}"/>
    <cellStyle name="Good 2 2 2" xfId="1037" xr:uid="{A39010B3-0255-416A-B601-172AB7421F9A}"/>
    <cellStyle name="Good 2 2 3" xfId="1459" xr:uid="{75CCAB3C-0BC6-49C1-8FEB-AF8127F34ADF}"/>
    <cellStyle name="Good 2 3" xfId="1036" xr:uid="{AFBC950B-A13C-40A4-8444-D61D7F6DB447}"/>
    <cellStyle name="Good 2 4" xfId="1458" xr:uid="{B523EBEE-A925-486F-827F-DFF51968368A}"/>
    <cellStyle name="Good 3" xfId="1038" xr:uid="{7AC8D397-BE58-4521-860E-43891760FF22}"/>
    <cellStyle name="Good 3 2" xfId="1460" xr:uid="{F380A914-5656-4482-A1FF-13EE160D3A79}"/>
    <cellStyle name="Good 4" xfId="201" xr:uid="{7E8C8441-2943-431F-BFB5-41628B26837F}"/>
    <cellStyle name="Grey" xfId="202" xr:uid="{907699AD-28BC-4199-80BD-655462F0FF94}"/>
    <cellStyle name="Grey 2" xfId="502" xr:uid="{913C471F-D93D-47A8-96B9-BF36BB035321}"/>
    <cellStyle name="Grey 2 2" xfId="1040" xr:uid="{8A748DF9-4F56-43DC-BDE6-A59AE315BC16}"/>
    <cellStyle name="Grey 2 3" xfId="1462" xr:uid="{45300EBF-7852-4AFE-92FC-D59D30557B85}"/>
    <cellStyle name="Grey 3" xfId="1039" xr:uid="{F15D61F4-E878-4CD0-9384-D083E4BFA0E8}"/>
    <cellStyle name="Grey 4" xfId="1461" xr:uid="{BB73393A-8612-4133-BB9A-887B4AC5DEED}"/>
    <cellStyle name="grupa_1" xfId="203" xr:uid="{3C949F6E-AE92-4BF9-BC36-0E1040AA4F7E}"/>
    <cellStyle name="Header1" xfId="204" xr:uid="{DD3A7722-AB87-463B-BF9A-6822DCD15109}"/>
    <cellStyle name="Header1 2" xfId="503" xr:uid="{1FF34830-CE65-4F8A-ABD8-A2EC706F987C}"/>
    <cellStyle name="Header1 2 2" xfId="1042" xr:uid="{C9D2E618-9424-45F5-AE27-E872D10A2680}"/>
    <cellStyle name="Header1 3" xfId="1041" xr:uid="{0CB3AA55-259B-4921-A870-A757D32D3D9C}"/>
    <cellStyle name="Header2" xfId="205" xr:uid="{BBDB6274-AB84-4714-ADFB-4B6D3BA5B93D}"/>
    <cellStyle name="Header2 2" xfId="504" xr:uid="{98BAF36F-691A-4C5D-97F4-A6D49303403E}"/>
    <cellStyle name="Header2 2 2" xfId="1044" xr:uid="{B7E5C7EF-4BB4-4AF9-AD80-4CC184436B55}"/>
    <cellStyle name="Header2 2 2 2" xfId="1715" xr:uid="{021DC374-D57B-497C-A1C9-8975DB4E1455}"/>
    <cellStyle name="Header2 2 2 3" xfId="1910" xr:uid="{998950AA-8FD8-4167-8778-7FBCDE061CA4}"/>
    <cellStyle name="Header2 2 2 4" xfId="1849" xr:uid="{E638DC9E-074B-4C2E-A225-6A872D4480AD}"/>
    <cellStyle name="Header2 3" xfId="1043" xr:uid="{5C8F4452-933B-45B2-BB5B-2843163CD49C}"/>
    <cellStyle name="Header2 3 2" xfId="1714" xr:uid="{EC85B29B-2FA8-4DDD-B311-93E6D0FBFD17}"/>
    <cellStyle name="Header2 3 3" xfId="1909" xr:uid="{4D3ED2E3-505B-4917-8556-8E5680311407}"/>
    <cellStyle name="Header2 3 4" xfId="1856" xr:uid="{C94B581B-BDB3-4131-BEB2-CD0E48ED7B26}"/>
    <cellStyle name="Header2 4" xfId="1603" xr:uid="{6F16B6D0-9302-4344-9874-83B3CF41BC5F}"/>
    <cellStyle name="Header2 5" xfId="1816" xr:uid="{053B468A-4A99-4EB5-8744-98E5B7AEFF9D}"/>
    <cellStyle name="Header2 6" xfId="1919" xr:uid="{E6FEEEF3-EFD5-4F00-8237-41D19E2A1A1C}"/>
    <cellStyle name="Heading (12pt)" xfId="206" xr:uid="{D16EE51B-A59B-41BD-A362-E4513AC725BC}"/>
    <cellStyle name="Heading (12pt) 2" xfId="1045" xr:uid="{66C9A610-DCE3-41ED-9DE8-E2BFF5D92CD0}"/>
    <cellStyle name="Heading (14pt)" xfId="207" xr:uid="{F87AF519-D6FD-4D1A-9525-F4ED9CA36582}"/>
    <cellStyle name="Heading (14pt) 2" xfId="1046" xr:uid="{A29B3D23-A616-4E72-817C-1A57E96CBBAD}"/>
    <cellStyle name="Heading 1 2" xfId="505" xr:uid="{A2FDF92F-23B6-429A-A596-80FD06D31991}"/>
    <cellStyle name="Heading 1 2 2" xfId="658" xr:uid="{0DC9AEC0-350D-48AE-9523-7F07EFF73725}"/>
    <cellStyle name="Heading 1 2 2 2" xfId="1048" xr:uid="{B72FF485-2812-45E2-8D92-87670A4A0352}"/>
    <cellStyle name="Heading 1 2 3" xfId="1047" xr:uid="{A9B8D527-A458-49CB-929A-24643BAC82BB}"/>
    <cellStyle name="Heading 1 2 4" xfId="1463" xr:uid="{F603C4F5-20E3-447A-9B36-0B709DF6EA16}"/>
    <cellStyle name="Heading 1 3" xfId="208" xr:uid="{8FFF14EE-162F-42B0-9D15-8F76DAA3AB3B}"/>
    <cellStyle name="Heading 1 4" xfId="1049" xr:uid="{7F01B461-333E-43B8-BCB2-D43F40EE46DA}"/>
    <cellStyle name="Heading 1 4 2" xfId="1464" xr:uid="{5D1D0EE6-FBDB-4FBA-BC3E-2B5B99CFB909}"/>
    <cellStyle name="Heading 2 2" xfId="506" xr:uid="{1B6952C6-0B27-4DD9-B2CA-65394E8742A4}"/>
    <cellStyle name="Heading 2 2 2" xfId="659" xr:uid="{F7FD2513-ECD1-4B2D-B13E-B79F105179C8}"/>
    <cellStyle name="Heading 2 2 2 2" xfId="1051" xr:uid="{E44413DE-6633-4A7E-8EE7-613F408AA98D}"/>
    <cellStyle name="Heading 2 2 3" xfId="1050" xr:uid="{F87BDFC7-3B88-460F-AF26-4097AE2B30A9}"/>
    <cellStyle name="Heading 2 2 4" xfId="1465" xr:uid="{376C8872-AE87-4B04-B178-D654560D0560}"/>
    <cellStyle name="Heading 2 3" xfId="209" xr:uid="{02E375BF-5A05-437D-8D84-65BC9E57FF5D}"/>
    <cellStyle name="Heading 2 5" xfId="1052" xr:uid="{2EF819A5-E33E-49DF-8CCB-8D8B1C135620}"/>
    <cellStyle name="Heading 2 5 2" xfId="1466" xr:uid="{277801FE-CB57-406A-BC58-FF5370F8AFA2}"/>
    <cellStyle name="Heading 3 2" xfId="507" xr:uid="{2E6C6E1B-AF30-489F-A116-747CDA49BEE4}"/>
    <cellStyle name="Heading 3 2 2" xfId="660" xr:uid="{23761825-2DDF-4F4F-9E00-E6647F98336B}"/>
    <cellStyle name="Heading 3 2 2 2" xfId="1055" xr:uid="{51D4A8FA-1AAD-4231-8F7A-09E1F1EDE792}"/>
    <cellStyle name="Heading 3 2 3" xfId="1054" xr:uid="{F64A728B-083B-469D-90B0-DABC24B2C47A}"/>
    <cellStyle name="Heading 3 2 4" xfId="1468" xr:uid="{D29EA0EC-9E14-4B99-AF97-06263D5FCDD2}"/>
    <cellStyle name="Heading 3 3" xfId="1053" xr:uid="{F4DBE3B2-12B0-4021-ADBE-07951D7F59F8}"/>
    <cellStyle name="Heading 3 4" xfId="1467" xr:uid="{1D2D497B-24AB-46C9-B433-1FBA2CA353E4}"/>
    <cellStyle name="Heading 3 5" xfId="210" xr:uid="{302EEADE-9104-4C3B-9FD9-27A4428CE340}"/>
    <cellStyle name="Heading 4 2" xfId="508" xr:uid="{36071306-D49F-4719-9ED1-1CF319E03345}"/>
    <cellStyle name="Heading 4 2 2" xfId="661" xr:uid="{0624C5D9-BB70-43FE-BC18-CED3228C685C}"/>
    <cellStyle name="Heading 4 2 2 2" xfId="1058" xr:uid="{BA4D686E-D556-4C8F-9703-33531E698782}"/>
    <cellStyle name="Heading 4 2 3" xfId="1057" xr:uid="{A2E54E76-07D0-4D41-BBF1-033411BAFC4B}"/>
    <cellStyle name="Heading 4 3" xfId="1056" xr:uid="{2F772F3D-1DB1-4F57-AE8F-2A52D90FBC7B}"/>
    <cellStyle name="Heading 4 4" xfId="211" xr:uid="{6D455FB4-81AB-4A7D-869E-658072C3D8BD}"/>
    <cellStyle name="HEADINGS" xfId="212" xr:uid="{101EF180-FA2F-437C-9CCF-6C558E5D2572}"/>
    <cellStyle name="HEADINGS 2" xfId="509" xr:uid="{CD000D39-87B6-4CB7-BC3F-3C01A08386A4}"/>
    <cellStyle name="HEADINGS 2 2" xfId="1059" xr:uid="{30536909-7A75-45D7-9BD9-8F178BA2E4FA}"/>
    <cellStyle name="HEADINGS 2 3" xfId="1470" xr:uid="{E5A26E7E-631E-4C3E-8894-851BE0525DAB}"/>
    <cellStyle name="HEADINGS 3" xfId="1469" xr:uid="{80C6E0CD-D68F-439B-90A1-281973E564F2}"/>
    <cellStyle name="HEADINGSTOP" xfId="213" xr:uid="{0A158886-8960-48C1-8842-F2217339EEC0}"/>
    <cellStyle name="HEADINGSTOP 2" xfId="510" xr:uid="{099E3FCD-4CEF-4C46-9DF1-8350517B329C}"/>
    <cellStyle name="HEADINGSTOP 2 2" xfId="1060" xr:uid="{08D8F349-273E-4DA6-9038-32BC940C58B1}"/>
    <cellStyle name="HIDE" xfId="214" xr:uid="{1BC904BA-4925-491F-9CA2-D617D539EABA}"/>
    <cellStyle name="HIDE 2" xfId="1061" xr:uid="{A8E81010-D75B-43DA-A683-08ADC5AEB5D2}"/>
    <cellStyle name="Hiperłącze 2" xfId="215" xr:uid="{03CBC864-5840-40BB-A8EB-A558C6EF8239}"/>
    <cellStyle name="Hiperłącze 2 2" xfId="511" xr:uid="{8FF3CF84-1A95-4412-9397-206EF79BCB07}"/>
    <cellStyle name="Hiperłącze 2 2 2" xfId="1063" xr:uid="{2EA7E518-EB19-47CA-B646-4C4A7FFAD712}"/>
    <cellStyle name="Hiperłącze 2 3" xfId="1062" xr:uid="{C8BEB0FC-3A8D-4309-A9B8-B68C48244C6F}"/>
    <cellStyle name="Hiperłącze 3" xfId="5" xr:uid="{1F980AB3-D602-48EB-ACA4-9D277E5D8853}"/>
    <cellStyle name="Hiperłącze 3 2" xfId="512" xr:uid="{BE2EFBFB-1114-42EE-8F52-4539335ACFDE}"/>
    <cellStyle name="Hiperłącze 3 2 2" xfId="1065" xr:uid="{A75B0E7F-2F95-4CBB-A05A-39995C7E7127}"/>
    <cellStyle name="Hiperłącze 3 3" xfId="1064" xr:uid="{F9E75105-0363-4723-9658-2951B90AF941}"/>
    <cellStyle name="Hiperłącze 4" xfId="216" xr:uid="{CD46FBA2-468C-4F37-88B2-A5FEE690B097}"/>
    <cellStyle name="Hiperłącze 4 2" xfId="1066" xr:uid="{03E1F70C-5FFF-4692-8B33-A9559E9B3F0B}"/>
    <cellStyle name="Hypertextový odkaz_OFFICE_" xfId="217" xr:uid="{9B5749EB-869E-4999-ADF3-E016D4B8FF5F}"/>
    <cellStyle name="ilość" xfId="218" xr:uid="{E588626A-780C-462A-9C7C-1B88C5F680F6}"/>
    <cellStyle name="ilość 2" xfId="1067" xr:uid="{51BE97E7-F65A-4ECE-A703-36AC83A2DE63}"/>
    <cellStyle name="Input [yellow]" xfId="220" xr:uid="{882FDB3F-1DC8-4542-97A7-044A463470F5}"/>
    <cellStyle name="Input [yellow] 2" xfId="513" xr:uid="{687B68E0-E67F-4AE3-B372-2E5F02A198A9}"/>
    <cellStyle name="Input [yellow] 2 2" xfId="1072" xr:uid="{E2AE125A-2DD6-4A6B-9BE2-707FD3BADCAA}"/>
    <cellStyle name="Input [yellow] 3" xfId="1071" xr:uid="{4C1436D5-E3AD-4A95-B317-22DED7A32A03}"/>
    <cellStyle name="Input [yellow] 4" xfId="1604" xr:uid="{FEA61FBB-DE5C-40B7-8681-63906767BA31}"/>
    <cellStyle name="Input [yellow] 5" xfId="1817" xr:uid="{AE04CC11-1ED5-44CA-8D46-56EEB28EB687}"/>
    <cellStyle name="Input [yellow] 6" xfId="1918" xr:uid="{6EB0DCA5-C5F8-4830-8F00-E26431D81CC5}"/>
    <cellStyle name="Input 2" xfId="514" xr:uid="{01E442EF-B15C-4DB8-8F42-A6D59FBBDC47}"/>
    <cellStyle name="Input 2 2" xfId="646" xr:uid="{7362C5D6-568F-4686-85D1-617E71DA9839}"/>
    <cellStyle name="Input 2 2 2" xfId="1070" xr:uid="{191CF1A0-84E0-4300-A475-51151591ADC0}"/>
    <cellStyle name="Input 2 2 3" xfId="1473" xr:uid="{8D3EF637-6354-4E1A-9E0E-D1A90970E985}"/>
    <cellStyle name="Input 2 3" xfId="1069" xr:uid="{1DEFF8C8-FED0-4BF6-910C-6A24A805B8A0}"/>
    <cellStyle name="Input 2 4" xfId="1472" xr:uid="{5F096D39-BA15-4A97-8111-E21FFBBCC6B1}"/>
    <cellStyle name="Input 3" xfId="1068" xr:uid="{DD968376-FE30-4946-9A3C-6E258F5162F5}"/>
    <cellStyle name="Input 4" xfId="1471" xr:uid="{AB2C1DB0-7A85-4849-8B65-FD02B4B8D6AD}"/>
    <cellStyle name="Input 5" xfId="219" xr:uid="{45C393C5-848C-4D73-8578-A008F3FD25F3}"/>
    <cellStyle name="Input 6" xfId="1534" xr:uid="{CDD32683-067B-403E-B3F3-00B548487AD7}"/>
    <cellStyle name="Input 7" xfId="1917" xr:uid="{CF26B566-736C-4570-8BFA-3006807E6293}"/>
    <cellStyle name="Input 8" xfId="1537" xr:uid="{5940F0A9-C93C-4695-9205-E3F0EC39DF9C}"/>
    <cellStyle name="left" xfId="221" xr:uid="{5C347977-29DB-494B-8786-5B2FE4CEAAF0}"/>
    <cellStyle name="left 2" xfId="515" xr:uid="{3C100BA8-957B-4641-B006-929F35E53CA6}"/>
    <cellStyle name="left 2 2" xfId="1074" xr:uid="{D7FF2E39-1961-476A-BD39-A142008D947E}"/>
    <cellStyle name="left 3" xfId="1073" xr:uid="{A543E783-8B73-4166-B62B-4E1D53B073FE}"/>
    <cellStyle name="Link Currency (0)" xfId="222" xr:uid="{8B1FDEB2-3B0F-40CA-9993-E1DBAEAF7440}"/>
    <cellStyle name="Link Currency (0) 2" xfId="516" xr:uid="{36F346CD-9480-44D2-8001-5B0335068096}"/>
    <cellStyle name="Link Currency (0) 2 2" xfId="1076" xr:uid="{FD278D8D-F030-4F75-AA62-16852EF337CF}"/>
    <cellStyle name="Link Currency (0) 3" xfId="1075" xr:uid="{BF64137D-0AF5-4E97-B669-0945C13F959D}"/>
    <cellStyle name="Link Currency (2)" xfId="223" xr:uid="{967CB8C0-5962-4675-80B0-0DBDD20327E3}"/>
    <cellStyle name="Link Currency (2) 2" xfId="517" xr:uid="{0A919206-B857-44BA-8DDA-B15AF5E63594}"/>
    <cellStyle name="Link Currency (2) 2 2" xfId="1078" xr:uid="{CDF4EDB3-D465-4715-AF5E-A9C8A9B0AF62}"/>
    <cellStyle name="Link Currency (2) 3" xfId="1077" xr:uid="{1B414540-D0B5-4414-B1B9-5B26AEECB326}"/>
    <cellStyle name="Link Units (0)" xfId="224" xr:uid="{BFE2ED9D-5B33-457A-8FA5-773BAF89E91F}"/>
    <cellStyle name="Link Units (0) 2" xfId="518" xr:uid="{D367EB14-DB0E-4DFB-B470-DC9274612E18}"/>
    <cellStyle name="Link Units (0) 2 2" xfId="1080" xr:uid="{8746C77A-A283-481E-820E-5D8218DD3441}"/>
    <cellStyle name="Link Units (0) 3" xfId="1079" xr:uid="{60DCEC67-A0AE-4F92-BBB8-D96E47DFC1D1}"/>
    <cellStyle name="Link Units (1)" xfId="225" xr:uid="{E82ABAF3-2352-4E8E-B647-54C43374823B}"/>
    <cellStyle name="Link Units (1) 2" xfId="519" xr:uid="{127D243D-98A0-455A-93A5-82FC0C8CE151}"/>
    <cellStyle name="Link Units (1) 2 2" xfId="1082" xr:uid="{5A69386F-6546-449C-A2BE-D4F1B29C5471}"/>
    <cellStyle name="Link Units (1) 3" xfId="1081" xr:uid="{57ACE210-4093-4DED-9FDE-34241FCBD83C}"/>
    <cellStyle name="Link Units (2)" xfId="226" xr:uid="{75A110A2-6281-444C-9716-657A94CA894C}"/>
    <cellStyle name="Link Units (2) 2" xfId="520" xr:uid="{C56BC62D-4F4A-445B-BD77-D9D1B39FB2B7}"/>
    <cellStyle name="Link Units (2) 2 2" xfId="1084" xr:uid="{F8D43BE9-EC22-4BEB-A431-DC95C629DFA2}"/>
    <cellStyle name="Link Units (2) 3" xfId="1083" xr:uid="{F470FD09-6D0F-4256-AF28-3EAE1B2CD472}"/>
    <cellStyle name="Linked Cell 2" xfId="521" xr:uid="{EFE4FCC3-C15B-4C61-8E47-8F13213D235F}"/>
    <cellStyle name="Linked Cell 2 2" xfId="656" xr:uid="{88EEAAA9-E159-4EF6-A55C-F9E6DB38C278}"/>
    <cellStyle name="Linked Cell 2 2 2" xfId="1087" xr:uid="{8CBFC633-8568-4B24-80E6-E2A9CBF9285E}"/>
    <cellStyle name="Linked Cell 2 2 3" xfId="1474" xr:uid="{F5DB910F-62F3-422A-8BEB-611192D162FC}"/>
    <cellStyle name="Linked Cell 2 3" xfId="1086" xr:uid="{365FFB24-23F1-4951-BEF1-5FD1B5ABF6E8}"/>
    <cellStyle name="Linked Cell 3" xfId="1085" xr:uid="{E5C13B13-6169-4DC1-907F-4D28D1B529C1}"/>
    <cellStyle name="Linked Cell 4" xfId="227" xr:uid="{B2632E7A-36C9-47DC-A872-B03D58D9EA7B}"/>
    <cellStyle name="lp" xfId="228" xr:uid="{43E6369E-F5FB-4116-8C45-73D77BB0F3AC}"/>
    <cellStyle name="lp 2" xfId="1088" xr:uid="{49801D7B-8000-4E5E-B7EC-4131E467C952}"/>
    <cellStyle name="MARK" xfId="229" xr:uid="{94D1A80B-9B3A-4A30-BB60-53A23C7C631F}"/>
    <cellStyle name="MARK 2" xfId="1089" xr:uid="{F0D60517-F9EB-481D-B2EA-F77FA730803A}"/>
    <cellStyle name="meny_OFFICE_" xfId="230" xr:uid="{C72100C8-A807-4746-94C7-F5C2C48DDDAE}"/>
    <cellStyle name="měny_OFFICE_" xfId="231" xr:uid="{C98462CA-CA8E-4990-8BA2-16D61EA31FA3}"/>
    <cellStyle name="meny_OFFICE_ 2" xfId="522" xr:uid="{1FAD7568-29F2-47AE-BE8B-BBB91D3D8FA1}"/>
    <cellStyle name="měny_OFFICE_ 2" xfId="523" xr:uid="{944FE8B3-F52C-46B3-A257-4AC7CC84E667}"/>
    <cellStyle name="meny_OFFICE_ 2 2" xfId="1091" xr:uid="{00B4A42B-6F29-4E43-85C5-23372B2A3E92}"/>
    <cellStyle name="měny_OFFICE_ 2 2" xfId="1099" xr:uid="{0728C608-F29D-4300-AA03-EE0E1A80C859}"/>
    <cellStyle name="meny_OFFICE_ 2 3" xfId="1476" xr:uid="{98858841-FC07-4617-BF98-313ADB46DBF5}"/>
    <cellStyle name="měny_OFFICE_ 2 3" xfId="1483" xr:uid="{1B646D2F-6143-49C1-BCBC-451500D4CB17}"/>
    <cellStyle name="meny_OFFICE_ 3" xfId="1090" xr:uid="{21F7CB8E-7AB7-4250-B027-487D815616F2}"/>
    <cellStyle name="měny_OFFICE_ 3" xfId="1098" xr:uid="{37DB2157-8BC3-405C-8C5D-00862243B5A2}"/>
    <cellStyle name="meny_OFFICE_ 4" xfId="1475" xr:uid="{E369BC1C-FE1D-45C8-9973-6D9200792C4B}"/>
    <cellStyle name="měny_OFFICE_ 4" xfId="1482" xr:uid="{F3F5E37A-701C-489E-B13C-3210CE1DAE66}"/>
    <cellStyle name="meny_OFFICE__ASOBytom- INTIF" xfId="232" xr:uid="{1CEAD2AB-121A-4602-A37B-CCCDFF358391}"/>
    <cellStyle name="měny_OFFICE__ASOBytom- INTIF" xfId="233" xr:uid="{E70F85C4-A920-4070-A703-B80B8CA18145}"/>
    <cellStyle name="meny_OFFICE__ASOBytom- INTIF 2" xfId="1092" xr:uid="{38946D3A-F459-4651-ABE3-481F66CB8FAD}"/>
    <cellStyle name="měny_OFFICE__ASOBytom- INTIF 2" xfId="1100" xr:uid="{BAD3A996-97C7-4DA4-9BC8-2892213F67E2}"/>
    <cellStyle name="meny_OFFICE__ASOBytom- INTIF 3" xfId="1477" xr:uid="{20E8303D-4DA6-459B-82A1-E79D96000E94}"/>
    <cellStyle name="měny_OFFICE__ASOBytom- INTIF 3" xfId="1484" xr:uid="{9608160A-7208-4D7D-B57D-CC9D1C4951DF}"/>
    <cellStyle name="meny_OFFICE__OFFICE_" xfId="234" xr:uid="{9ABF3B18-BA97-4175-A1A7-9BB65B761D0F}"/>
    <cellStyle name="měny_OFFICE__OFFICE_" xfId="235" xr:uid="{04321579-ABA0-451A-9E18-939EE2B081E8}"/>
    <cellStyle name="meny_OFFICE__OFFICE_ 2" xfId="524" xr:uid="{92D0944F-0F45-43F8-B6E8-69B6F3151E09}"/>
    <cellStyle name="měny_OFFICE__OFFICE_ 2" xfId="525" xr:uid="{7D1F706E-0731-47DD-83C0-71F6859367F2}"/>
    <cellStyle name="meny_OFFICE__OFFICE_ 2 2" xfId="1094" xr:uid="{ACB572B3-2240-4523-BC77-E32DD2F937FA}"/>
    <cellStyle name="měny_OFFICE__OFFICE_ 2 2" xfId="1102" xr:uid="{CE815F1A-4B28-4AE8-B8B6-64321B4A27E2}"/>
    <cellStyle name="meny_OFFICE__OFFICE_ 2 3" xfId="1479" xr:uid="{7709C73E-A589-4DDE-BEAF-D39BDCA90FAD}"/>
    <cellStyle name="měny_OFFICE__OFFICE_ 2 3" xfId="1486" xr:uid="{0F3D6599-035D-4A8A-9662-DCA9A28D9CAA}"/>
    <cellStyle name="meny_OFFICE__OFFICE_ 3" xfId="1093" xr:uid="{BFC5DC40-112E-4334-8C88-3C02CAE11F11}"/>
    <cellStyle name="měny_OFFICE__OFFICE_ 3" xfId="1101" xr:uid="{492FB9C5-C49C-4B0F-8FF7-4D8ED82FE08F}"/>
    <cellStyle name="meny_OFFICE__OFFICE_ 4" xfId="1478" xr:uid="{DEDED837-43EA-4273-A062-2482CF609B04}"/>
    <cellStyle name="měny_OFFICE__OFFICE_ 4" xfId="1485" xr:uid="{C448766C-6CF1-42D1-895B-58266FD0EB20}"/>
    <cellStyle name="meny_OFFICE__OFFICE__ASOBytom- INTIF" xfId="236" xr:uid="{7849EA65-531B-482F-A86D-7C23D018710D}"/>
    <cellStyle name="měny_OFFICE__OFFICE__ASOBytom- INTIF" xfId="237" xr:uid="{22F44EE6-A860-4A73-B079-C14624922AE7}"/>
    <cellStyle name="meny_OFFICE__OFFICE__ASOBytom- INTIF 2" xfId="1095" xr:uid="{C8A30BDF-2358-4DF4-AAC4-87142B592E80}"/>
    <cellStyle name="měny_OFFICE__OFFICE__ASOBytom- INTIF 2" xfId="1103" xr:uid="{D3F9F01E-AC24-44EB-8D7E-4B5C03CCE97A}"/>
    <cellStyle name="meny_OFFICE__OFFICE__ASOBytom- INTIF 3" xfId="1480" xr:uid="{B2E4D195-B146-4CB6-AFD7-B702C7F5C5E8}"/>
    <cellStyle name="měny_OFFICE__OFFICE__ASOBytom- INTIF 3" xfId="1487" xr:uid="{8D09EDEC-BD2A-4327-9E99-F5006862C767}"/>
    <cellStyle name="Millares [0]_Aparcamiento Arfe" xfId="238" xr:uid="{2AEBAA6F-988F-4520-A7B1-CCB3873464C6}"/>
    <cellStyle name="Millares_5670-t123" xfId="239" xr:uid="{6F7A856A-E08B-44ED-927D-8C4BA12F17B4}"/>
    <cellStyle name="Milliers [0]_!!!GO" xfId="240" xr:uid="{526DEBC7-2F20-4884-9F9F-5B540E49A13B}"/>
    <cellStyle name="Milliers_!!!GO" xfId="241" xr:uid="{3C37EF19-B54F-49FA-AC1A-212DB0101C9F}"/>
    <cellStyle name="Millions£" xfId="242" xr:uid="{A7BF499B-B6F3-4752-BD20-84C4F5D6CE37}"/>
    <cellStyle name="Millions£ (2dp)" xfId="243" xr:uid="{16AAEBD9-E129-44B4-B4C4-AB09A642467C}"/>
    <cellStyle name="Millions£ (2dp) 2" xfId="1097" xr:uid="{E75EE889-4A44-40A4-8E99-3A67FD0DB4A4}"/>
    <cellStyle name="Millions£ 2" xfId="1096" xr:uid="{61BE60B3-0153-4572-AA1B-3CC2399A38AC}"/>
    <cellStyle name="Millions£ 3" xfId="1481" xr:uid="{BB735FD2-5A80-4130-98A8-0F02FB3659B2}"/>
    <cellStyle name="Moneda [0]_BRASIL (2)" xfId="244" xr:uid="{2C6B7873-1B6A-44FB-8C22-95F9B7C19FF0}"/>
    <cellStyle name="Moneda_5670-t123" xfId="245" xr:uid="{AD41F3EC-0EA9-4B07-AD32-C712FB8D0263}"/>
    <cellStyle name="Monétaire [0]_!!!GO" xfId="246" xr:uid="{A2E05EBD-4B23-44FA-A2F6-D5F56EEAC44D}"/>
    <cellStyle name="Monétaire_!!!GO" xfId="247" xr:uid="{6AFA80D8-0674-4F8F-BAA9-8E57A296FE0F}"/>
    <cellStyle name="Mon騁aire [0]_AR1194" xfId="248" xr:uid="{B9CCADB9-85A8-4544-9B36-756F56476445}"/>
    <cellStyle name="Mon騁aire_AR1194" xfId="249" xr:uid="{E8790A2C-946A-4497-9964-52B994D4927E}"/>
    <cellStyle name="n glowny" xfId="250" xr:uid="{56A6D196-5C92-4BE6-AF6B-FA7746D0CC70}"/>
    <cellStyle name="n glowny 2" xfId="1104" xr:uid="{E5FFD10E-EF56-49C2-9E0E-704F88180305}"/>
    <cellStyle name="nagl szary" xfId="251" xr:uid="{20DA0D96-3E12-4381-8A3D-602F5EF73BF3}"/>
    <cellStyle name="nagl szary 2" xfId="1105" xr:uid="{CE076464-090C-48DB-83AF-F6B64C54C9B4}"/>
    <cellStyle name="nagl szary 3" xfId="1488" xr:uid="{E55C755D-2A12-4422-A00C-7B81A79EAFB3}"/>
    <cellStyle name="Nagłówek" xfId="252" xr:uid="{4205A4B6-52F8-4558-B87A-BE1E495EA527}"/>
    <cellStyle name="Neutral 2" xfId="526" xr:uid="{95FFA7D4-EA44-40F8-9A50-B58EC1DE1717}"/>
    <cellStyle name="Neutral 2 2" xfId="662" xr:uid="{3E256714-8BF4-4761-B83D-2DCA42DAC02E}"/>
    <cellStyle name="Neutral 2 2 2" xfId="1107" xr:uid="{E068C74A-59B9-4B5E-8EEE-01109C6FDEAC}"/>
    <cellStyle name="Neutral 2 3" xfId="1106" xr:uid="{797F1CEC-013F-432F-BE10-9AB102E27AA7}"/>
    <cellStyle name="Neutral 3" xfId="253" xr:uid="{F1027BB8-563F-4206-B101-9CB41C51F8A3}"/>
    <cellStyle name="Neutral 6" xfId="1108" xr:uid="{B1129D47-0E76-4894-988C-8AD89B611FCC}"/>
    <cellStyle name="Niezdef." xfId="254" xr:uid="{A4C2C067-857B-4EA7-AF35-97482E4E826A}"/>
    <cellStyle name="Niezdef. 2" xfId="1109" xr:uid="{6F9C4F16-EADF-4E37-8620-879203692DB7}"/>
    <cellStyle name="No-definido" xfId="255" xr:uid="{9E5AFAAE-760D-48BF-B9AD-FD5574AB7D93}"/>
    <cellStyle name="No-definido 2" xfId="1110" xr:uid="{EBC17D78-0881-4273-B5A3-3FE8E1F04317}"/>
    <cellStyle name="None" xfId="256" xr:uid="{9F99E911-036F-4FE9-A358-D2132F62D9BD}"/>
    <cellStyle name="None 2" xfId="1111" xr:uid="{2FA1FBF6-AA0E-4DEB-A480-3B89763EE902}"/>
    <cellStyle name="Normal - Style1" xfId="257" xr:uid="{50FA4885-7BAB-41C2-9E2D-26420416839C}"/>
    <cellStyle name="Normal - Style1 2" xfId="527" xr:uid="{69FD8D0C-E759-4B9C-BCC0-FF13ADD9879D}"/>
    <cellStyle name="Normal - Style1 2 2" xfId="1113" xr:uid="{C954C6FC-96E8-494F-B9C7-9866F68730F0}"/>
    <cellStyle name="Normal - Style1 2 3" xfId="1489" xr:uid="{E018C953-212F-4D52-825B-3F02E229FC18}"/>
    <cellStyle name="Normal - Style1 2 3 2" xfId="1775" xr:uid="{F889B7D4-F19D-4E0D-AF36-FB5043AC1FFA}"/>
    <cellStyle name="Normal - Style1 2 3 3" xfId="1516" xr:uid="{3F2BCCA3-4CE0-4BEE-869A-54A2D3B4B59C}"/>
    <cellStyle name="Normal - Style1 3" xfId="1112" xr:uid="{C3B9424D-FE7C-4B1A-8F0E-FB468D375630}"/>
    <cellStyle name="Normal 10" xfId="693" xr:uid="{95764E55-2415-41F8-85AC-8192DF61141D}"/>
    <cellStyle name="Normal 10 2" xfId="1114" xr:uid="{9C08374E-8895-4638-8170-E5A1FBA20398}"/>
    <cellStyle name="Normal 11" xfId="608" xr:uid="{32C593D2-88DD-4671-B182-D54225416892}"/>
    <cellStyle name="Normal 11 2" xfId="705" xr:uid="{7C624FC0-E210-488E-BA6E-FE5D93AF17CB}"/>
    <cellStyle name="Normal 11 2 2" xfId="1116" xr:uid="{415CDAD9-00A9-41CE-8983-16215E9DFE49}"/>
    <cellStyle name="Normal 11 3" xfId="1115" xr:uid="{5AF4611D-9DF1-433D-BAAF-84DFA438BF43}"/>
    <cellStyle name="Normal 12" xfId="714" xr:uid="{B8521ABC-6DDD-44B4-976E-B5E3E454DA7A}"/>
    <cellStyle name="Normal 13" xfId="258" xr:uid="{3929887C-2170-47E2-B59C-7F1B70F2B1F3}"/>
    <cellStyle name="Normal 13 2" xfId="9" xr:uid="{595AC0B1-A3A0-46ED-A00F-AA03360334F2}"/>
    <cellStyle name="Normal 13 2 2" xfId="528" xr:uid="{78FEA0D6-FC8E-44BB-887E-D486E146FD1F}"/>
    <cellStyle name="Normal 13 2 2 2" xfId="1117" xr:uid="{E6D4E0B2-FBB6-46B9-8515-966A33EAB873}"/>
    <cellStyle name="Normal 14" xfId="606" xr:uid="{6B8B6689-05AB-4DAD-ABAF-379D218D55D1}"/>
    <cellStyle name="Normal 14 2" xfId="1118" xr:uid="{A01D3D81-2CBA-4E8D-91DD-58601DAF1FC1}"/>
    <cellStyle name="Normal 15" xfId="666" xr:uid="{463F3BBA-7D0B-401D-8052-35ACE4A847F4}"/>
    <cellStyle name="Normal 15 2" xfId="1119" xr:uid="{A5F9E957-3D9D-4B16-96DD-E20C885040B1}"/>
    <cellStyle name="Normal 16" xfId="725" xr:uid="{1FF8F733-A82E-456B-8D2C-3AE4AC128C28}"/>
    <cellStyle name="Normal 17" xfId="8" xr:uid="{ED52B838-5730-4596-92CF-CF07C230F254}"/>
    <cellStyle name="Normal 17 2" xfId="1338" xr:uid="{D20D8522-6050-4A49-A08B-1B58A3218AF9}"/>
    <cellStyle name="Normal 17 3" xfId="1933" xr:uid="{71937759-299A-4109-989F-64154559C564}"/>
    <cellStyle name="Normal 18" xfId="1341" xr:uid="{BF4CDC05-CDD6-42D3-A94E-5D88AE2F67F0}"/>
    <cellStyle name="Normal 2" xfId="12" xr:uid="{7D683B10-BCAB-487C-90B5-F2815FF13C4C}"/>
    <cellStyle name="Normal 2 10" xfId="663" xr:uid="{9182B93F-E53F-423F-ADA0-5176104D5CCC}"/>
    <cellStyle name="Normal 2 10 2" xfId="1121" xr:uid="{A77101B1-25F4-4D3F-90DF-1B0A0E5882B2}"/>
    <cellStyle name="Normal 2 11" xfId="1120" xr:uid="{F9E4030F-B978-4372-B5BA-0114AAC2EF42}"/>
    <cellStyle name="Normal 2 2" xfId="11" xr:uid="{0F9455C7-7E22-47A5-96FA-FB9193526754}"/>
    <cellStyle name="Normal 2 2 2" xfId="529" xr:uid="{B985696E-805D-47AE-A14D-918692062575}"/>
    <cellStyle name="Normal 2 2 2 2" xfId="1123" xr:uid="{CAAF4015-4CEA-4E36-88C0-52BDDC895869}"/>
    <cellStyle name="Normal 2 2 3" xfId="530" xr:uid="{35EB85E4-08B3-4665-9238-C4F1D9C270CB}"/>
    <cellStyle name="Normal 2 2 3 2" xfId="1124" xr:uid="{3F33ACC7-0691-4CCF-8BC0-84695A11F6DD}"/>
    <cellStyle name="Normal 2 2 4" xfId="664" xr:uid="{967E9F7F-51F1-4831-BB0E-31A92F32B5D4}"/>
    <cellStyle name="Normal 2 2 4 2" xfId="1125" xr:uid="{FE9D771E-3288-44A5-99D1-D2A2A7805129}"/>
    <cellStyle name="Normal 2 2 5" xfId="1122" xr:uid="{6D825773-1F13-415B-8D9A-1EC55419E147}"/>
    <cellStyle name="Normal 2 3" xfId="14" xr:uid="{01C2AEE1-C2CB-4614-8C33-CB20E7D652A2}"/>
    <cellStyle name="Normal 2 3 2" xfId="259" xr:uid="{7EFB154E-CE41-43AE-8F19-96992E801F8E}"/>
    <cellStyle name="Normal 2 3 2 2" xfId="531" xr:uid="{01BC4F0B-7EE1-4E92-94A0-079FE955CF9A}"/>
    <cellStyle name="Normal 2 3 2 2 2" xfId="1128" xr:uid="{960C0548-DBDD-44D8-BAFD-1343F9DEA4B0}"/>
    <cellStyle name="Normal 2 3 2 3" xfId="1127" xr:uid="{F8DA3850-2B95-4B49-BCAE-0F96DBFD7831}"/>
    <cellStyle name="Normal 2 3 3" xfId="260" xr:uid="{5802ECE9-9930-4CCE-9B35-578446F9E123}"/>
    <cellStyle name="Normal 2 3 3 2" xfId="1129" xr:uid="{C73946D9-88F4-4C64-BA90-4727B2EA09FE}"/>
    <cellStyle name="Normal 2 3 4" xfId="532" xr:uid="{804D7CDF-0B48-4E6D-819D-AB2367FD3C54}"/>
    <cellStyle name="Normal 2 3 4 2" xfId="1130" xr:uid="{8135D610-6694-4C79-BC95-0D73C122D598}"/>
    <cellStyle name="Normal 2 3 5" xfId="533" xr:uid="{B6E68C9D-1B33-4AD0-8D17-998B8CD314C4}"/>
    <cellStyle name="Normal 2 3 5 2" xfId="1131" xr:uid="{958458ED-4D71-4E7D-A908-C2CEA55EBF07}"/>
    <cellStyle name="Normal 2 3 6" xfId="534" xr:uid="{13539125-0598-48D5-BEA6-86DF690C1D7A}"/>
    <cellStyle name="Normal 2 3 6 2" xfId="1132" xr:uid="{20FDB40E-F85D-4729-94E8-4A73303B7960}"/>
    <cellStyle name="Normal 2 3 7" xfId="535" xr:uid="{531680C8-53C3-409D-A616-34B3556A1F3C}"/>
    <cellStyle name="Normal 2 3 7 2" xfId="1133" xr:uid="{B262FCEF-6E9E-454B-A636-19DB496D0D36}"/>
    <cellStyle name="Normal 2 3 8" xfId="1126" xr:uid="{0AF5AB6B-5A0D-4887-8CEC-AB55F7792462}"/>
    <cellStyle name="Normal 2 4" xfId="261" xr:uid="{D1E6DA97-78B8-4967-B4D9-B7BDC860E31E}"/>
    <cellStyle name="Normal 2 4 2" xfId="536" xr:uid="{2AFF0FA9-824C-4AC2-A36C-1402A2C091DD}"/>
    <cellStyle name="Normal 2 4 2 2" xfId="1135" xr:uid="{67AC2901-BC88-4C53-BE71-C89A1E00B73F}"/>
    <cellStyle name="Normal 2 4 3" xfId="691" xr:uid="{3B8D2494-DB88-4F10-BBD4-5EE998BD37BC}"/>
    <cellStyle name="Normal 2 4 4" xfId="1134" xr:uid="{8067D50B-63FD-48B9-88BE-A97C86D8B984}"/>
    <cellStyle name="Normal 2 5" xfId="13" xr:uid="{597E0EB4-AFC7-46D0-AD87-4C3691557271}"/>
    <cellStyle name="Normal 2 5 2" xfId="537" xr:uid="{DA7ED47B-6395-4C9C-A499-CA28079D09F1}"/>
    <cellStyle name="Normal 2 5 2 2" xfId="1137" xr:uid="{20866C3A-02C2-4046-A4CF-18D92ACEF0C7}"/>
    <cellStyle name="Normal 2 5 3" xfId="692" xr:uid="{4F88BA4E-6561-4D1B-BF19-FAECDF8F58FE}"/>
    <cellStyle name="Normal 2 5 3 2" xfId="1138" xr:uid="{D2DB1FC2-37E3-41F7-8963-7115C3A7DC58}"/>
    <cellStyle name="Normal 2 5 4" xfId="1136" xr:uid="{83219682-3B54-45B7-8B0D-5F1D8A9EF792}"/>
    <cellStyle name="Normal 2 6" xfId="262" xr:uid="{AA9C2C8C-BAC4-46DE-81A6-49C765A7A4C8}"/>
    <cellStyle name="Normal 2 6 2" xfId="538" xr:uid="{233D52AB-0BDC-4DE8-A92A-A49CD00492CF}"/>
    <cellStyle name="Normal 2 6 2 2" xfId="1140" xr:uid="{6A2A006E-8978-4B36-8BE4-05A1F849C9A8}"/>
    <cellStyle name="Normal 2 6 3" xfId="723" xr:uid="{E8A9DAF8-22FA-405B-8725-1102D06DE878}"/>
    <cellStyle name="Normal 2 6 3 2" xfId="1141" xr:uid="{FD8E78EB-46D5-4CB4-BFCA-38CA0628AF4D}"/>
    <cellStyle name="Normal 2 6 4" xfId="1139" xr:uid="{5183112F-E484-4B7E-B35D-3697C2438C70}"/>
    <cellStyle name="Normal 2 7" xfId="263" xr:uid="{AA7E448D-52DD-4585-9B27-788E11465F5A}"/>
    <cellStyle name="Normal 2 7 2" xfId="1142" xr:uid="{FECD745C-2298-4B77-8240-D5A85C6653E2}"/>
    <cellStyle name="Normal 2 8" xfId="539" xr:uid="{95988C38-EE52-4D7A-940C-12E5E4F4A878}"/>
    <cellStyle name="Normal 2 8 2" xfId="1143" xr:uid="{5F3334E5-CA60-4F6F-9773-8120B13B6F43}"/>
    <cellStyle name="Normal 2 9" xfId="540" xr:uid="{1292FE57-3A45-4870-9110-98E6E943A881}"/>
    <cellStyle name="Normal 2 9 2" xfId="1144" xr:uid="{A0CB9FD6-6578-464F-B947-18E4ACDA3AD9}"/>
    <cellStyle name="Normal 3" xfId="264" xr:uid="{63E1D899-DD13-4FB8-829D-A8760DB258A9}"/>
    <cellStyle name="Normal 3 2" xfId="265" xr:uid="{9B7AD16A-D167-43C9-8BD1-9AD43BF375DF}"/>
    <cellStyle name="Normal 3 2 2" xfId="266" xr:uid="{2FB9726B-C59C-4B9B-AC54-0F7731619350}"/>
    <cellStyle name="Normal 3 3" xfId="697" xr:uid="{E3BF2C7C-7D78-48A8-B078-094EDCA1830F}"/>
    <cellStyle name="Normal 3 4" xfId="1145" xr:uid="{8D950F6A-5005-4084-9664-24C603CCE08D}"/>
    <cellStyle name="Normal 4" xfId="267" xr:uid="{428DAFF9-9C6D-43C3-B261-6000A718EA9B}"/>
    <cellStyle name="Normal 4 2" xfId="3" xr:uid="{5E663382-50C3-4548-A62F-5ED21B64E809}"/>
    <cellStyle name="Normal 4 2 2" xfId="541" xr:uid="{033F2EB1-230D-4987-AF46-B743C39AD33F}"/>
    <cellStyle name="Normal 4 2 2 2" xfId="1146" xr:uid="{00EB0096-8479-42CE-8CD5-FB8874085BC9}"/>
    <cellStyle name="Normal 5" xfId="268" xr:uid="{FF56A502-608C-4085-989F-AE2011AF9C7A}"/>
    <cellStyle name="Normal 5 2" xfId="269" xr:uid="{9023696D-EC50-461A-B09B-3F35DC34FEAB}"/>
    <cellStyle name="Normal 5 2 2" xfId="542" xr:uid="{3C786514-E485-479C-A5E4-D04771FBEF29}"/>
    <cellStyle name="Normal 5 2 2 2" xfId="1148" xr:uid="{4132F2D7-4235-419A-BFED-F76754AB4972}"/>
    <cellStyle name="Normal 5 3" xfId="270" xr:uid="{8C63F5BA-460A-4075-9BE7-40B4CADB9611}"/>
    <cellStyle name="Normal 5 3 2" xfId="1149" xr:uid="{D75BCDF6-41A6-48E9-95CC-8DB8C0EBFAAA}"/>
    <cellStyle name="Normal 5 4" xfId="271" xr:uid="{E8B76EAF-D02D-4B09-BADF-1087D979ED43}"/>
    <cellStyle name="Normal 5 4 2" xfId="698" xr:uid="{64C2FFB2-D610-4B67-B18E-11F28F3678A9}"/>
    <cellStyle name="Normal 5 4 3" xfId="1150" xr:uid="{73CCD235-012B-4357-96C6-8500B321F094}"/>
    <cellStyle name="Normal 5 5" xfId="1147" xr:uid="{B4AAB7AE-7683-40C3-BC6D-EB60E5F633A7}"/>
    <cellStyle name="Normal 6" xfId="272" xr:uid="{FCAB0E38-8C9E-49D9-86C2-C999728C6B58}"/>
    <cellStyle name="Normal 6 2" xfId="273" xr:uid="{5EC59D3A-D7BF-42F9-991B-76CE2856E7FA}"/>
    <cellStyle name="Normal 6 2 2" xfId="543" xr:uid="{685532B4-9E3D-4FEC-8F11-D93F9DCD78B3}"/>
    <cellStyle name="Normal 6 2 2 2" xfId="1151" xr:uid="{C9AFD115-8660-42D4-A43B-AEAD2343D9EF}"/>
    <cellStyle name="Normal 6 3" xfId="665" xr:uid="{909F210E-2BEE-4184-B1E9-DD52E020D8FE}"/>
    <cellStyle name="Normal 6 3 2" xfId="1152" xr:uid="{74243C60-1539-490D-87CB-F85C9009B904}"/>
    <cellStyle name="Normal 7" xfId="274" xr:uid="{F3C18412-7EB4-41BE-92D6-4CD7AE91DC5B}"/>
    <cellStyle name="Normal 7 2" xfId="544" xr:uid="{01557407-17CD-43AC-A0FB-06DA69719C77}"/>
    <cellStyle name="Normal 7 2 2" xfId="668" xr:uid="{CBA6746C-BF8C-4151-A1D2-DC2F9E461F6F}"/>
    <cellStyle name="Normal 7 2 3" xfId="1153" xr:uid="{11D1BDC9-15AE-487B-996E-EC851F13BD2D}"/>
    <cellStyle name="Normal 7 3" xfId="669" xr:uid="{ACD2E9AA-F236-4DCD-89C6-43E29A0B2BB7}"/>
    <cellStyle name="Normal 7 3 2" xfId="1154" xr:uid="{D1372738-7BB4-49BC-943C-5EB87C1B9262}"/>
    <cellStyle name="Normal 7 4" xfId="667" xr:uid="{015D196E-FE01-4918-9A78-C2F8B4870FF1}"/>
    <cellStyle name="Normal 8" xfId="275" xr:uid="{9C23C1C9-BD62-4354-BC72-203C74611763}"/>
    <cellStyle name="Normal 8 2" xfId="545" xr:uid="{7688C8A5-506A-4347-9287-B0BCF15B440E}"/>
    <cellStyle name="Normal 8 2 2" xfId="1156" xr:uid="{FA0F925E-398C-4ADC-8D61-98BDEE712D8B}"/>
    <cellStyle name="Normal 8 3" xfId="670" xr:uid="{23256E68-2011-41D8-BC6A-C03CFD3A8B57}"/>
    <cellStyle name="Normal 8 3 2" xfId="1157" xr:uid="{F26C0634-A621-4A1A-A406-EFE76EDD6085}"/>
    <cellStyle name="Normal 8 4" xfId="1155" xr:uid="{0CD0B506-646E-4A02-AD51-6EEAA8F9AB97}"/>
    <cellStyle name="Normal 9" xfId="546" xr:uid="{A1BDF651-94FB-44BD-BC09-F9E065DA6BBB}"/>
    <cellStyle name="Normal 9 2" xfId="699" xr:uid="{0C65BFEE-EE29-4A96-ABF7-5D73AAB42B4B}"/>
    <cellStyle name="Normal_Breakdown_2005-06-10" xfId="2" xr:uid="{7CF28366-A627-4347-9660-117F03165C6F}"/>
    <cellStyle name="Normale_LSCO0697" xfId="276" xr:uid="{FD4570C6-98AA-4F75-B4D6-69438BE6878A}"/>
    <cellStyle name="normálne 2" xfId="671" xr:uid="{7544BF91-80BD-42AE-AEA0-871264E58CE7}"/>
    <cellStyle name="normálne 2 2" xfId="672" xr:uid="{2FB4F044-DC3B-41D5-93FA-928C82F56AF9}"/>
    <cellStyle name="normálne__výkaz výmer old" xfId="673" xr:uid="{E475D559-770C-43C4-BFE0-586B4451A040}"/>
    <cellStyle name="normální 2" xfId="674" xr:uid="{7AE07806-939D-4CEC-861C-966FBE9EDFE5}"/>
    <cellStyle name="normální 2 2" xfId="675" xr:uid="{C4A9D005-250F-4E7F-90E4-3266073DAC3C}"/>
    <cellStyle name="Normální 3" xfId="676" xr:uid="{823DC948-089B-42BE-97CF-8B890CA807E6}"/>
    <cellStyle name="Normální 3 2" xfId="677" xr:uid="{3055ECE0-6BD7-4C19-8C1F-75B361821991}"/>
    <cellStyle name="Normální 3 3" xfId="678" xr:uid="{888979F0-5372-4CF9-B601-D995DBB035B5}"/>
    <cellStyle name="Normální 3 3 2" xfId="1201" xr:uid="{D8E80B65-DCB7-4E4A-98F4-88889248149C}"/>
    <cellStyle name="Normální 3 4" xfId="1200" xr:uid="{8C6AA1A8-36D3-483C-A8B2-762BE83267E2}"/>
    <cellStyle name="Normální 4" xfId="679" xr:uid="{6B94B147-B11F-4E95-9D39-1057A4F353E0}"/>
    <cellStyle name="Normální 4 2" xfId="1202" xr:uid="{A012C14D-FE8C-488B-9008-5A5AE3981198}"/>
    <cellStyle name="Normální 5" xfId="680" xr:uid="{150D0419-AE24-48AF-9B78-EDBDAC48E27D}"/>
    <cellStyle name="Normální 5 2" xfId="1203" xr:uid="{21F687FB-9550-47DF-B414-1B6CCA1D0A38}"/>
    <cellStyle name="normální_0094 Toyota tsusho en1" xfId="277" xr:uid="{3CA268F6-6C57-4390-BF14-DF692AC130EC}"/>
    <cellStyle name="Normalny" xfId="0" builtinId="0"/>
    <cellStyle name="Normalny 10" xfId="278" xr:uid="{126AFB40-5BC8-4803-8FA3-9D07FD777D26}"/>
    <cellStyle name="Normalny 10 2" xfId="547" xr:uid="{A1A00417-4C20-48DB-87FE-078958AFC473}"/>
    <cellStyle name="Normalny 10 2 2" xfId="1158" xr:uid="{181F1E42-AA47-48A8-863E-FDF6A1EAF701}"/>
    <cellStyle name="Normalny 11" xfId="279" xr:uid="{9F375C00-817B-43BC-829C-F6E719797973}"/>
    <cellStyle name="Normalny 11 2" xfId="280" xr:uid="{6B338867-9534-427F-BC05-F3CA889BAAE5}"/>
    <cellStyle name="Normalny 11 3" xfId="281" xr:uid="{A344B4E9-79BC-4536-A418-F0032BCEFA3B}"/>
    <cellStyle name="Normalny 11 4" xfId="282" xr:uid="{5CB7F5B7-B194-4E0E-B219-358BA65EDF8E}"/>
    <cellStyle name="Normalny 11 5" xfId="548" xr:uid="{8C36798F-FB4A-4ECD-8A64-568F53098A51}"/>
    <cellStyle name="Normalny 11 5 2" xfId="1159" xr:uid="{B3CF49AA-3153-4BE3-A071-1D0B6EF63C7F}"/>
    <cellStyle name="Normalny 12" xfId="283" xr:uid="{306BDF00-62E9-47A9-A28D-5D98BA24B28F}"/>
    <cellStyle name="Normalny 12 2" xfId="549" xr:uid="{4EDD8ECE-5393-4953-9E6D-C06F74DE5807}"/>
    <cellStyle name="Normalny 12 2 2" xfId="1160" xr:uid="{41C5473F-494D-461A-B452-CFA9718CA5E0}"/>
    <cellStyle name="Normalny 13" xfId="284" xr:uid="{5A13D67A-CD98-40E8-A9FC-45328AEFD74A}"/>
    <cellStyle name="Normalny 13 2" xfId="285" xr:uid="{E5416CF3-FD9B-49EC-AFED-CE6D2D42E2E7}"/>
    <cellStyle name="Normalny 13 3" xfId="550" xr:uid="{C6E14181-FA26-4644-9BB5-F46077C39D0D}"/>
    <cellStyle name="Normalny 13 3 2" xfId="1162" xr:uid="{B24CAFC8-1782-4303-A7DB-C5FA4F4FA659}"/>
    <cellStyle name="Normalny 13 4" xfId="1161" xr:uid="{32B06F3F-1EE6-4245-995D-8656F828C0EA}"/>
    <cellStyle name="Normalny 14" xfId="286" xr:uid="{EC9D5787-82A1-40F3-954B-0CA215C5C737}"/>
    <cellStyle name="Normalny 14 2" xfId="1163" xr:uid="{C5AB0559-8EB4-4C58-B81B-9812A45791B2}"/>
    <cellStyle name="Normalny 15" xfId="287" xr:uid="{DD98839A-80DA-40C9-A223-2DD90801C4FB}"/>
    <cellStyle name="Normalny 16" xfId="288" xr:uid="{A094DEE4-D22A-49AC-98AA-1EB76815B6D4}"/>
    <cellStyle name="Normalny 17" xfId="289" xr:uid="{1B612AE1-90FC-4358-9EF0-9681805EEDED}"/>
    <cellStyle name="Normalny 17 2" xfId="1164" xr:uid="{466A1040-5A0F-4161-9F82-0F6CF7130D5C}"/>
    <cellStyle name="Normalny 18" xfId="290" xr:uid="{F9309688-2F6C-4294-A134-14C53CEDBEEC}"/>
    <cellStyle name="Normalny 18 2" xfId="1165" xr:uid="{4F079F0E-F8CD-4B63-A4D9-595033BFB440}"/>
    <cellStyle name="Normalny 19" xfId="291" xr:uid="{7C9B1A7F-9DA3-4F5F-AD21-45C3C6117A2D}"/>
    <cellStyle name="Normalny 19 2" xfId="1166" xr:uid="{0782001D-C34B-4CE6-A045-ADAF27ECD086}"/>
    <cellStyle name="Normalny 2" xfId="292" xr:uid="{4301FAC8-F587-4B9E-8EE1-D4F915233FEC}"/>
    <cellStyle name="Normalny 2 10" xfId="293" xr:uid="{38F9F631-C01D-4B4E-81CB-231B8CF3764E}"/>
    <cellStyle name="Normalny 2 11" xfId="294" xr:uid="{75CAAC7A-44EF-4819-A3BB-FBF1004C3F61}"/>
    <cellStyle name="Normalny 2 12" xfId="295" xr:uid="{8CAA0EC6-CFCA-4476-85B1-BB7B76B22C68}"/>
    <cellStyle name="Normalny 2 13" xfId="296" xr:uid="{8C7F5D84-3298-45DB-91E8-A756829A2E5D}"/>
    <cellStyle name="Normalny 2 14" xfId="297" xr:uid="{E5E6EF67-15F5-440C-9294-157EE47DE419}"/>
    <cellStyle name="Normalny 2 15" xfId="298" xr:uid="{DA859A8D-EA1F-4837-939C-F3A0C02787D9}"/>
    <cellStyle name="Normalny 2 16" xfId="299" xr:uid="{60AFD183-91FB-4B81-B185-A7D04F2B2B18}"/>
    <cellStyle name="Normalny 2 16 2" xfId="1167" xr:uid="{AB7390B0-99B9-4375-8B38-B2858197D8AE}"/>
    <cellStyle name="Normalny 2 16 2 2" xfId="1716" xr:uid="{053FFA30-9CBD-4108-B775-8F12F7C75E54}"/>
    <cellStyle name="Normalny 2 16 2 3" xfId="1532" xr:uid="{AF0B64D2-E2C2-4727-B9A3-B24A2916C06A}"/>
    <cellStyle name="Normalny 2 16 3" xfId="1490" xr:uid="{01F9CBE4-ED9E-451B-996E-927DF50ED228}"/>
    <cellStyle name="Normalny 2 16 3 2" xfId="1776" xr:uid="{E0B0E44A-177C-43D8-A203-383315C1A056}"/>
    <cellStyle name="Normalny 2 16 3 3" xfId="1939" xr:uid="{A947592A-5560-4554-842F-D8C16C167393}"/>
    <cellStyle name="Normalny 2 16 3 4" xfId="1539" xr:uid="{B5609601-81AC-4F25-9B94-68B108776D26}"/>
    <cellStyle name="Normalny 2 17" xfId="300" xr:uid="{22945771-6F07-4F81-A700-A49CCD2366AD}"/>
    <cellStyle name="Normalny 2 17 2" xfId="1168" xr:uid="{B3D51BB5-0736-4E19-91B1-C514006D34C5}"/>
    <cellStyle name="Normalny 2 18" xfId="301" xr:uid="{EB78AB6E-6A77-4EDA-BFE1-47D25F2270E1}"/>
    <cellStyle name="Normalny 2 19" xfId="302" xr:uid="{3DE3E72C-C0D0-47B8-86BE-5E754EF0C856}"/>
    <cellStyle name="Normalny 2 2" xfId="303" xr:uid="{6C53AC81-25D0-4D01-B2A5-B5A80255D3D1}"/>
    <cellStyle name="Normalny 2 2 2" xfId="304" xr:uid="{C270FAE4-EFD1-4812-A97E-C103BB82AEB5}"/>
    <cellStyle name="Normalny 2 2 2 2" xfId="1169" xr:uid="{71347DCA-D1FE-4B82-8486-4C0C93DD5E8A}"/>
    <cellStyle name="Normalny 2 2 3" xfId="305" xr:uid="{1750840A-7946-483D-B287-5C85BF9F10D0}"/>
    <cellStyle name="Normalny 2 2 3 2" xfId="1170" xr:uid="{70B3D115-02A8-45CA-86DD-A91AE9F443C3}"/>
    <cellStyle name="Normalny 2 2 4" xfId="306" xr:uid="{BF7F304B-4245-4F32-A46E-599F97A5412F}"/>
    <cellStyle name="Normalny 2 2 4 2" xfId="1171" xr:uid="{71A306AF-3F05-4076-8A8E-DA8DCA5C3246}"/>
    <cellStyle name="Normalny 2 20" xfId="551" xr:uid="{AC1BEE31-725D-4472-A194-FE2F8B78B8B1}"/>
    <cellStyle name="Normalny 2 20 2" xfId="1172" xr:uid="{5FC61A82-547C-4617-AC76-618FA0587DD8}"/>
    <cellStyle name="Normalny 2 3" xfId="307" xr:uid="{0F343363-669D-4465-A588-B7E79DB1C4BD}"/>
    <cellStyle name="Normalny 2 3 2" xfId="308" xr:uid="{D39F1DFB-014E-439E-8CD4-87D7CC032A36}"/>
    <cellStyle name="Normalny 2 4" xfId="6" xr:uid="{17515838-4C30-4A96-BC5F-034D0C886826}"/>
    <cellStyle name="Normalny 2 4 2" xfId="552" xr:uid="{B46D7D05-9E0B-4F7C-BDD3-6C4EA135C517}"/>
    <cellStyle name="Normalny 2 4 2 2" xfId="1173" xr:uid="{43D56059-AE6C-44CE-A752-2D2478ED5879}"/>
    <cellStyle name="Normalny 2 5" xfId="309" xr:uid="{0C0C8DFC-0BC5-4F64-8692-60D5796EEECD}"/>
    <cellStyle name="Normalny 2 6" xfId="310" xr:uid="{05CA46FE-6446-404A-8974-87E17D531E99}"/>
    <cellStyle name="Normalny 2 7" xfId="311" xr:uid="{00BCDB50-20EF-4183-92E2-A8057E256768}"/>
    <cellStyle name="Normalny 2 8" xfId="312" xr:uid="{915232A0-E27E-470E-9F5D-E57C532B8AE6}"/>
    <cellStyle name="Normalny 2 9" xfId="313" xr:uid="{B5058167-8F97-4282-9756-7A4EAF7B1436}"/>
    <cellStyle name="Normalny 20" xfId="314" xr:uid="{66D39C6B-F226-4FB8-B33E-3E4C769654F9}"/>
    <cellStyle name="Normalny 20 2" xfId="1174" xr:uid="{EC1138FF-CD9F-40ED-A287-82281D70F479}"/>
    <cellStyle name="Normalny 21" xfId="315" xr:uid="{BAD4B3F9-91AB-4629-AAA1-555748695810}"/>
    <cellStyle name="Normalny 21 2" xfId="1175" xr:uid="{5C972550-4BF4-4D6B-8627-AFCDCE75579D}"/>
    <cellStyle name="Normalny 22" xfId="316" xr:uid="{E8121750-336B-47A2-9D17-CDFC2B7F52A3}"/>
    <cellStyle name="Normalny 22 2" xfId="1176" xr:uid="{930483FC-71A2-40E1-B199-DDEB360BDD00}"/>
    <cellStyle name="Normalny 23" xfId="317" xr:uid="{B09BF217-F5FC-4132-A408-8C522C558B6F}"/>
    <cellStyle name="Normalny 23 2" xfId="1177" xr:uid="{6CC8EE95-4413-4CF2-92A7-48DF121991CA}"/>
    <cellStyle name="Normalny 24" xfId="318" xr:uid="{B61E8687-69FF-47EC-B08E-060F87D9D225}"/>
    <cellStyle name="Normalny 25" xfId="319" xr:uid="{E02A2369-E230-41CA-AEA7-94B0755CD066}"/>
    <cellStyle name="Normalny 25 2" xfId="1178" xr:uid="{227B4B79-9964-4D35-8350-D83FFF1AFB9A}"/>
    <cellStyle name="Normalny 26" xfId="320" xr:uid="{62EFB6EE-D235-415A-ABB5-9788793D57D2}"/>
    <cellStyle name="Normalny 26 2" xfId="1179" xr:uid="{C5E6EB39-6CB3-473D-AB0B-31697E0163A9}"/>
    <cellStyle name="Normalny 27" xfId="321" xr:uid="{A21F6D05-EA91-4F69-9C2C-B04EDDF2721E}"/>
    <cellStyle name="Normalny 27 2" xfId="1180" xr:uid="{452FD7B6-6178-4907-9305-F3E5EC87E5CC}"/>
    <cellStyle name="Normalny 28" xfId="553" xr:uid="{6BE4A0C9-F140-435D-8BF6-9D544E8460D3}"/>
    <cellStyle name="Normalny 28 2" xfId="1181" xr:uid="{20B98E68-E64E-4F18-B5C7-9249FE19C214}"/>
    <cellStyle name="Normalny 3" xfId="322" xr:uid="{11226C9F-BF66-469C-AF66-3B15046C7C49}"/>
    <cellStyle name="Normalny 3 2" xfId="323" xr:uid="{A1F8BEC2-2F92-4270-A37C-FC6663D8742E}"/>
    <cellStyle name="Normalny 3 2 2" xfId="324" xr:uid="{9E084BCB-E329-4C32-B567-B9EFA308AF08}"/>
    <cellStyle name="Normalny 3 3" xfId="325" xr:uid="{8CF21BF0-0A18-4CAD-A791-3A7E3B38A4B6}"/>
    <cellStyle name="Normalny 3 4" xfId="326" xr:uid="{4D13EF13-64DF-427F-865F-1CC91E169018}"/>
    <cellStyle name="Normalny 3 5" xfId="554" xr:uid="{868882A5-B7DF-43D8-9FB2-C1B8B7B5460B}"/>
    <cellStyle name="Normalny 3 5 2" xfId="1182" xr:uid="{45706043-DB14-4F9C-9F73-6AA806CE6E9B}"/>
    <cellStyle name="Normalny 4" xfId="327" xr:uid="{13249D96-EC0D-4949-B68D-03E24F786920}"/>
    <cellStyle name="Normalny 4 2" xfId="328" xr:uid="{0F386A76-C90B-45E2-A510-5A7203F13AEB}"/>
    <cellStyle name="Normalny 4 2 2" xfId="7" xr:uid="{A02B1594-EAFF-4FDB-9C0B-8470085DE6CE}"/>
    <cellStyle name="Normalny 4 2 2 2" xfId="555" xr:uid="{B020F5A5-2960-4983-938B-6768E090903F}"/>
    <cellStyle name="Normalny 4 2 2 2 2" xfId="1184" xr:uid="{37BFC5DC-C2A9-435B-B9F9-D6C5183F205F}"/>
    <cellStyle name="Normalny 4 2 3" xfId="556" xr:uid="{D89E28F8-1CF2-4A7A-BED8-AEF4C7E01F97}"/>
    <cellStyle name="Normalny 4 2 3 2" xfId="1185" xr:uid="{37E795A3-AE37-47CB-8E1E-B89E7C42D28E}"/>
    <cellStyle name="Normalny 4 3" xfId="329" xr:uid="{3257F4A5-0689-4B5F-9833-6673C3ABA024}"/>
    <cellStyle name="Normalny 4 4" xfId="557" xr:uid="{8EFEF3B9-EEC3-42CA-A122-CE09AFD27600}"/>
    <cellStyle name="Normalny 4 4 2" xfId="1186" xr:uid="{B72226AF-E28A-4DA4-AB88-A05D0CABC238}"/>
    <cellStyle name="Normalny 4 5" xfId="1183" xr:uid="{0F825A87-20F2-4362-852E-D444426D07B6}"/>
    <cellStyle name="Normalny 5" xfId="330" xr:uid="{5DA93E63-0DB8-4A61-9854-28769EB0E41F}"/>
    <cellStyle name="Normalny 5 2" xfId="331" xr:uid="{45A99556-977E-41F1-AC80-61CD4D6A23EE}"/>
    <cellStyle name="Normalny 5 2 2" xfId="681" xr:uid="{7BF29E5F-D274-44F1-8FF8-F120832E1402}"/>
    <cellStyle name="Normalny 5 3" xfId="558" xr:uid="{0D7DCA07-D299-4D49-A834-E39269DC4A9C}"/>
    <cellStyle name="Normalny 5 3 2" xfId="707" xr:uid="{EC8FA6D9-AC5D-4564-9537-3BAA8C77E9E5}"/>
    <cellStyle name="Normalny 5 3 2 2" xfId="1189" xr:uid="{76DCAE10-CAE0-4AE9-8805-EDB8AB2F1CD4}"/>
    <cellStyle name="Normalny 5 3 2 2 2" xfId="1717" xr:uid="{6616622D-B729-4075-9A82-348D001CC50A}"/>
    <cellStyle name="Normalny 5 3 2 2 3" xfId="1914" xr:uid="{09CACF4F-8D34-4443-B6DD-F73DCAFE986D}"/>
    <cellStyle name="Normalny 5 3 2 3" xfId="1491" xr:uid="{AAA4BDEC-8A7F-4A67-A40A-0035D8AAD095}"/>
    <cellStyle name="Normalny 5 3 2 3 2" xfId="1777" xr:uid="{E852E6DB-4DE6-4E08-83BA-3A38387CBFD4}"/>
    <cellStyle name="Normalny 5 3 2 3 3" xfId="1940" xr:uid="{BFF598E3-C34E-40BC-BB01-BE4C1998D1E5}"/>
    <cellStyle name="Normalny 5 3 2 4" xfId="1645" xr:uid="{3C780A6A-E21A-4657-B200-3E2B45A4BC80}"/>
    <cellStyle name="Normalny 5 3 2 5" xfId="1874" xr:uid="{02CFA5E3-114B-43CE-A6D1-A0978AD1AB34}"/>
    <cellStyle name="Normalny 5 3 3" xfId="1188" xr:uid="{146FD9D6-53BC-4C5F-BCF4-1891F25EFD53}"/>
    <cellStyle name="Normalny 5 4" xfId="722" xr:uid="{16CC2F5E-1EC2-4726-B586-B3802D7A4A40}"/>
    <cellStyle name="Normalny 5 4 2" xfId="1190" xr:uid="{7702F938-7532-48DC-B907-B2DE344BEC12}"/>
    <cellStyle name="Normalny 5 4 2 2" xfId="1718" xr:uid="{2EC4B783-6334-4F85-88B1-FF4E4450AF71}"/>
    <cellStyle name="Normalny 5 4 2 3" xfId="1915" xr:uid="{04002BBA-CD45-42DB-ABC7-964937B815EC}"/>
    <cellStyle name="Normalny 5 4 3" xfId="1492" xr:uid="{E28B30BC-6924-45B5-B29D-4011BA17EF35}"/>
    <cellStyle name="Normalny 5 4 3 2" xfId="1778" xr:uid="{395F8A65-DD71-4F7C-AE7E-6331B798CAF5}"/>
    <cellStyle name="Normalny 5 4 3 3" xfId="1941" xr:uid="{FC5A6721-1F85-42FA-A7DF-979A19DF208F}"/>
    <cellStyle name="Normalny 5 4 4" xfId="1650" xr:uid="{0548976F-5F03-48CA-B3E5-8CD30A85501F}"/>
    <cellStyle name="Normalny 5 4 5" xfId="1879" xr:uid="{3E1D5201-254A-42DF-A63E-5B4FDEEAE5B8}"/>
    <cellStyle name="Normalny 5 5" xfId="690" xr:uid="{76BF5184-B8D1-4073-B242-C20A41036FF9}"/>
    <cellStyle name="Normalny 5 5 2" xfId="1191" xr:uid="{36E967A0-5E9B-425B-86C9-D961D6FEA509}"/>
    <cellStyle name="Normalny 5 5 2 2" xfId="1719" xr:uid="{82ECF6C5-976D-4B15-856B-B54E41438C4F}"/>
    <cellStyle name="Normalny 5 5 2 3" xfId="1916" xr:uid="{A3268E20-00A7-4793-A3BD-951E90AD49EE}"/>
    <cellStyle name="Normalny 5 5 3" xfId="1493" xr:uid="{CE095257-C7BA-4048-9471-2E16C0B0C22F}"/>
    <cellStyle name="Normalny 5 5 3 2" xfId="1779" xr:uid="{70720BA4-AD92-4CB1-ADA1-4FA6051E5A74}"/>
    <cellStyle name="Normalny 5 5 3 3" xfId="1942" xr:uid="{24A0B101-47E1-40A1-BA98-40FED7D0F223}"/>
    <cellStyle name="Normalny 5 5 4" xfId="1639" xr:uid="{8D2DEBC3-4E8D-440A-A520-C24E59DBE0B2}"/>
    <cellStyle name="Normalny 5 5 5" xfId="1867" xr:uid="{0BF231E7-AD7C-4934-B715-7B93EA9ED023}"/>
    <cellStyle name="Normalny 5 6" xfId="1187" xr:uid="{1B3D71DE-857C-4FA9-9445-7DF5ECB0E32B}"/>
    <cellStyle name="Normalny 6" xfId="332" xr:uid="{117E3973-4AEA-4378-B446-EC6FA52F14B5}"/>
    <cellStyle name="Normalny 6 2" xfId="333" xr:uid="{E729DBF1-DB17-4312-8269-3FE7EDDF79E9}"/>
    <cellStyle name="Normalny 6 2 2" xfId="559" xr:uid="{A0F18764-DDB0-4409-9CDA-783B49F32502}"/>
    <cellStyle name="Normalny 6 2 2 2" xfId="1193" xr:uid="{82C4F44D-005E-4851-B9EB-563396C289B1}"/>
    <cellStyle name="Normalny 6 2 3" xfId="1192" xr:uid="{EB75E261-9C87-40D2-AD22-4F1A42DED338}"/>
    <cellStyle name="Normalny 6 3" xfId="560" xr:uid="{3BCCABF7-2DA2-4025-B0DD-6A80183A91BE}"/>
    <cellStyle name="Normalny 6 3 2" xfId="1194" xr:uid="{108466CE-D9D8-4601-AE33-A2F580F021E5}"/>
    <cellStyle name="Normalny 7" xfId="334" xr:uid="{E732BE04-651F-4A78-B2E5-2C0FDB85396A}"/>
    <cellStyle name="Normalny 7 2" xfId="561" xr:uid="{9002A1B9-E34E-4142-B193-0F49EB0BDA2F}"/>
    <cellStyle name="Normalny 7 2 2" xfId="1195" xr:uid="{F0C2C7AC-5C9C-4C8A-9AD2-61B323AA803B}"/>
    <cellStyle name="Normalny 74" xfId="335" xr:uid="{C7FDE410-5F2B-430D-ACD3-9EDA42567727}"/>
    <cellStyle name="Normalny 74 2" xfId="1196" xr:uid="{816209C3-F60F-476B-B9AD-28A2E6F377E6}"/>
    <cellStyle name="Normalny 75" xfId="336" xr:uid="{A66788CF-914E-4745-BD56-BAA3D9269DFC}"/>
    <cellStyle name="Normalny 75 2" xfId="1197" xr:uid="{058EA7D5-8443-422F-9052-DAE4EEDB99E5}"/>
    <cellStyle name="Normalny 8" xfId="337" xr:uid="{DA6774F3-000F-4737-9C00-C8188D2111B2}"/>
    <cellStyle name="Normalny 8 2" xfId="562" xr:uid="{CB30643D-895C-4FAE-B66B-E807A7FE8161}"/>
    <cellStyle name="Normalny 8 2 2" xfId="1198" xr:uid="{2E084B49-BE99-439D-B424-561137AEF45D}"/>
    <cellStyle name="Normalny 9" xfId="338" xr:uid="{0EF0028E-E7FE-40D8-B019-91A7C318F2FB}"/>
    <cellStyle name="Normalny 9 2" xfId="563" xr:uid="{D7D2F100-A6CA-4DB9-8A39-048CDB03E2A9}"/>
    <cellStyle name="Normalny 9 2 2" xfId="1199" xr:uid="{5DC61CAC-A5B0-4FC9-8E8A-7793D571F960}"/>
    <cellStyle name="Normalny_BUDŻET SOLCA STANU SUROWEGO" xfId="10" xr:uid="{2357615B-0F0E-4FD1-B243-1B2BACBE4993}"/>
    <cellStyle name="Note 2" xfId="564" xr:uid="{011304E1-95B4-4F8C-B71F-EA3F503B75E0}"/>
    <cellStyle name="Note 2 2" xfId="682" xr:uid="{9DD7D222-08BF-45C7-BC6E-31B9582011C9}"/>
    <cellStyle name="Note 2 2 2" xfId="1205" xr:uid="{E6B3BD19-A925-41D9-90E5-E683D69F159B}"/>
    <cellStyle name="Note 2 2 3" xfId="1495" xr:uid="{D2DBF28E-87DE-4716-A96A-51BB00C82557}"/>
    <cellStyle name="Note 2 3" xfId="1204" xr:uid="{6315D096-9206-4F88-8708-117EB4EED69D}"/>
    <cellStyle name="Note 2 4" xfId="1494" xr:uid="{402864ED-05F2-4992-B01F-A67E87710C79}"/>
    <cellStyle name="Note 3" xfId="339" xr:uid="{2C8B5853-7E04-4DD8-AF32-C0C738B2A1BD}"/>
    <cellStyle name="Note 4" xfId="1822" xr:uid="{D75E0492-3269-4B55-BE43-9B7E3E600F21}"/>
    <cellStyle name="Note 5" xfId="1913" xr:uid="{ADFF8299-B118-4BDB-A970-E0D2E1EEE7D6}"/>
    <cellStyle name="Note 7" xfId="1206" xr:uid="{BCCC93A1-87E6-43F4-A736-0E5688B6D735}"/>
    <cellStyle name="Note 7 2" xfId="1496" xr:uid="{CBF843A4-BAFB-46C3-8C25-1BBF6FFEBADC}"/>
    <cellStyle name="Œ…‹æØ‚è [0.00]_Region Orders (2)" xfId="340" xr:uid="{B85F95A0-CBC7-4F1C-A44C-504128B455F2}"/>
    <cellStyle name="Œ…‹æØ‚è_Region Orders (2)" xfId="341" xr:uid="{F068251E-070A-4256-BFF6-80EA1A15489D}"/>
    <cellStyle name="Opis" xfId="342" xr:uid="{F5895BB1-D007-4CFA-A965-A6E7146E8CB7}"/>
    <cellStyle name="Opis 2" xfId="1207" xr:uid="{46FD1690-36B8-4FAD-8635-EDB551FA052E}"/>
    <cellStyle name="ord12" xfId="343" xr:uid="{F2AD0529-8401-4350-8394-1EBBE930E16F}"/>
    <cellStyle name="ord12 2" xfId="565" xr:uid="{AE6700D0-625D-4698-B1C7-093FC2DAE303}"/>
    <cellStyle name="ord12 2 2" xfId="1209" xr:uid="{83873EB7-F83C-4EB8-92F2-60796354F0C3}"/>
    <cellStyle name="ord12 3" xfId="1208" xr:uid="{910AA08A-887A-4EB7-A177-47AD2D1FD1D8}"/>
    <cellStyle name="ord12 4" xfId="1605" xr:uid="{3876165A-E10E-4CD2-B45D-4A80F87DE14F}"/>
    <cellStyle name="ord12 5" xfId="1823" xr:uid="{2CE17935-058A-45F3-9640-16FD641CEE33}"/>
    <cellStyle name="ord12 6" xfId="1912" xr:uid="{9E03800F-52CD-4BA7-9CE1-0CC2E9CA2008}"/>
    <cellStyle name="ord6962" xfId="344" xr:uid="{482B862A-B0D9-43E6-ADC5-F3B3ECD66E10}"/>
    <cellStyle name="ord6962 2" xfId="566" xr:uid="{0DAF9D20-A4F4-4983-9E70-CAAAB66B0FF6}"/>
    <cellStyle name="ord6962 2 2" xfId="1211" xr:uid="{83859B15-6A18-44C5-922E-E7A88B6417B7}"/>
    <cellStyle name="ord6962 3" xfId="1210" xr:uid="{B5A871AB-0286-49CC-A2D3-94D027353130}"/>
    <cellStyle name="ord6962 4" xfId="1606" xr:uid="{534AF330-18BA-4B7C-A4C9-EFEE72DF5B53}"/>
    <cellStyle name="ord6962 5" xfId="1824" xr:uid="{D7BC875B-84E0-4D63-826D-798E24B56720}"/>
    <cellStyle name="ord6962 6" xfId="1821" xr:uid="{0788EA47-1342-4C50-94C2-B1F64D885D19}"/>
    <cellStyle name="orders" xfId="345" xr:uid="{C560E195-C218-4014-B756-D63B2446B13C}"/>
    <cellStyle name="orders 2" xfId="567" xr:uid="{A5FF3D1F-61C5-45F4-80D6-736C9FE6C20A}"/>
    <cellStyle name="orders 2 2" xfId="1213" xr:uid="{4B99C1B5-65E5-4019-95B1-10E1E92E8C8E}"/>
    <cellStyle name="orders 3" xfId="1212" xr:uid="{78CA75FB-984A-4015-850A-01AE8D67A2BC}"/>
    <cellStyle name="orders 4" xfId="1607" xr:uid="{C03F8F3D-EF74-4FE3-A968-21280BF71AE8}"/>
    <cellStyle name="orders 5" xfId="1825" xr:uid="{4883A293-4D0E-4FA4-83D6-CF1E8C5F6696}"/>
    <cellStyle name="orders 6" xfId="1820" xr:uid="{BC39AFE4-6DBD-42A8-880D-4A90FD498F90}"/>
    <cellStyle name="Output 2" xfId="568" xr:uid="{3DB2C957-9542-45E8-A88F-4724FF7A6571}"/>
    <cellStyle name="Output 2 2" xfId="647" xr:uid="{9671C254-7589-4513-9F1D-A6D9A0014094}"/>
    <cellStyle name="Output 2 2 2" xfId="1216" xr:uid="{4085B861-9EBA-4A46-9400-F387A4A78B2A}"/>
    <cellStyle name="Output 2 3" xfId="1215" xr:uid="{D1ECED10-0472-4E34-8EF4-08EF4BA9A67A}"/>
    <cellStyle name="Output 2 4" xfId="1498" xr:uid="{D0A12DAD-D2C3-4C02-95B4-275964280FF2}"/>
    <cellStyle name="Output 3" xfId="1214" xr:uid="{4D81ABA0-D91B-41EE-83CC-4AA23082864B}"/>
    <cellStyle name="Output 4" xfId="1497" xr:uid="{BAECA758-13B7-4837-B8C0-8E9985936D2F}"/>
    <cellStyle name="Output 5" xfId="346" xr:uid="{F587AE7E-EBF2-4CC1-BA34-1D94AC3AB210}"/>
    <cellStyle name="Output 6" xfId="1826" xr:uid="{1E10A280-373C-4825-A0A8-D37CE82B3E62}"/>
    <cellStyle name="Output 7" xfId="1819" xr:uid="{D5BD2F35-9A7A-48FA-8BEF-20ECB0D1DA59}"/>
    <cellStyle name="per.style" xfId="347" xr:uid="{524B9635-2F58-4365-BDFA-62A8E3E65EE6}"/>
    <cellStyle name="per.style 2" xfId="569" xr:uid="{5701E5B5-5C63-4E58-9BAC-A753459CF8C7}"/>
    <cellStyle name="per.style 2 2" xfId="1218" xr:uid="{5260C773-A766-4F60-B31C-F71901A6083F}"/>
    <cellStyle name="per.style 3" xfId="1217" xr:uid="{7D72F9ED-BFB6-4B2F-A121-A150B724D0A8}"/>
    <cellStyle name="Percent (2dp)" xfId="348" xr:uid="{DDE1A0E2-B1E8-4EC1-996E-6989B37A5C6F}"/>
    <cellStyle name="Percent (2dp) 2" xfId="1219" xr:uid="{37292718-A1F6-404A-BAC7-4E77B76CD640}"/>
    <cellStyle name="Percent [0]" xfId="349" xr:uid="{7580F110-4E39-4923-8845-5B6F68EEBA1D}"/>
    <cellStyle name="Percent [0] 2" xfId="570" xr:uid="{88E5B358-FFE8-473C-BC6F-002BF235FBA4}"/>
    <cellStyle name="Percent [0] 2 2" xfId="1224" xr:uid="{366E7580-43CC-4420-B265-680A2B3C94B4}"/>
    <cellStyle name="Percent [0] 3" xfId="1223" xr:uid="{9B0D1DD2-7DBC-440C-A4E4-ED75CB2EF7C7}"/>
    <cellStyle name="Percent [00]" xfId="350" xr:uid="{71404F2B-B296-47FB-B18C-72635BE27A02}"/>
    <cellStyle name="Percent [00] 2" xfId="571" xr:uid="{5E37DFA8-B14B-414F-8170-F1A1F30D14DE}"/>
    <cellStyle name="Percent [00] 2 2" xfId="1222" xr:uid="{4DB10D3D-3976-447B-8CD1-15AA819C0A68}"/>
    <cellStyle name="Percent [00] 3" xfId="1221" xr:uid="{5B297A20-55FB-485F-B524-337C871DB425}"/>
    <cellStyle name="Percent [2]" xfId="351" xr:uid="{E4C42CB3-7527-407D-ADBA-F7231EAE3180}"/>
    <cellStyle name="Percent [2] 2" xfId="572" xr:uid="{616A9DE3-D719-4CC9-A4E1-26137DEA9EF4}"/>
    <cellStyle name="Percent [2] 2 2" xfId="1226" xr:uid="{C286D915-37B6-4321-A9B3-F25C2A28C3D3}"/>
    <cellStyle name="Percent [2] 3" xfId="1225" xr:uid="{6B8AFA9E-D268-475F-895F-7272291DD220}"/>
    <cellStyle name="Percent 2" xfId="352" xr:uid="{882EEC76-7A94-4A8A-8553-D3C46A70835B}"/>
    <cellStyle name="Percent 2 2" xfId="1220" xr:uid="{26AF2895-797C-4F84-B8CE-C3670092AAEF}"/>
    <cellStyle name="Percent 3" xfId="1340" xr:uid="{AFD66EB9-9B59-4BEE-AC28-0BE72913D6BC}"/>
    <cellStyle name="Percent 3 2" xfId="1732" xr:uid="{194FFFA6-C1DB-40A4-BF1F-00D6106EB08F}"/>
    <cellStyle name="Percent 3 3" xfId="1935" xr:uid="{F8258D84-1B75-49B3-9CF7-6A185E55F474}"/>
    <cellStyle name="Polish" xfId="353" xr:uid="{997F15EE-4F19-40CD-B649-111214620838}"/>
    <cellStyle name="Polish 2" xfId="573" xr:uid="{2EF5F206-B9EE-42FF-9BBE-C4E737FB1AB6}"/>
    <cellStyle name="Polish 2 2" xfId="1228" xr:uid="{18C6CF11-58E1-4453-9FAC-51DBB508A113}"/>
    <cellStyle name="Polish 3" xfId="1227" xr:uid="{0CB3AE21-6F6C-45D3-81DF-9D6147E549C6}"/>
    <cellStyle name="Popis" xfId="354" xr:uid="{DFD6F46B-49F4-4719-AC7A-CF9B11D95BC7}"/>
    <cellStyle name="Popis 2" xfId="574" xr:uid="{47C49175-DB29-4C5B-B46D-74643D76B481}"/>
    <cellStyle name="Popis 2 2" xfId="1230" xr:uid="{256E56A0-5A08-4439-A721-6192FEFA75E8}"/>
    <cellStyle name="Popis 3" xfId="1229" xr:uid="{3E554408-8E18-4A97-8E85-B8EC840C5074}"/>
    <cellStyle name="PrePop Currency (0)" xfId="355" xr:uid="{9AEC7559-0DEE-4DEF-8D5C-EECC05CFDDA4}"/>
    <cellStyle name="PrePop Currency (0) 2" xfId="575" xr:uid="{3E2E58CF-489C-44EF-B054-922F64144576}"/>
    <cellStyle name="PrePop Currency (0) 2 2" xfId="1232" xr:uid="{56D41484-A6EA-4EE5-9D91-56186E7EADC6}"/>
    <cellStyle name="PrePop Currency (0) 3" xfId="1231" xr:uid="{2E97B110-6E59-4B17-8A8E-D90AB4F79811}"/>
    <cellStyle name="PrePop Currency (2)" xfId="356" xr:uid="{E06BB64E-AFFF-4E5B-9508-325D8B1B64BF}"/>
    <cellStyle name="PrePop Currency (2) 2" xfId="576" xr:uid="{7FA4351D-3F56-4C35-97AB-D08619429F75}"/>
    <cellStyle name="PrePop Currency (2) 2 2" xfId="1234" xr:uid="{40332436-E0AD-46A6-B08E-C619D4F9D37B}"/>
    <cellStyle name="PrePop Currency (2) 3" xfId="1233" xr:uid="{2A77B78F-0A62-4EAA-BEBF-F0D5958D8036}"/>
    <cellStyle name="PrePop Units (0)" xfId="357" xr:uid="{A5CB4B22-E245-4BA6-930A-5CB24477916C}"/>
    <cellStyle name="PrePop Units (0) 2" xfId="577" xr:uid="{2B57F8B7-AFD3-4450-A42E-D56400A55349}"/>
    <cellStyle name="PrePop Units (0) 2 2" xfId="1236" xr:uid="{00ABA6A1-E46D-44C0-B471-605C1CAE5023}"/>
    <cellStyle name="PrePop Units (0) 3" xfId="1235" xr:uid="{7A210D0C-0EF3-46C1-A220-0C3590A3B6B1}"/>
    <cellStyle name="PrePop Units (1)" xfId="358" xr:uid="{83B7E998-3E20-4F15-A72A-B61BDF01BEC0}"/>
    <cellStyle name="PrePop Units (1) 2" xfId="578" xr:uid="{AA472486-A269-4746-AD78-344D6C82EE47}"/>
    <cellStyle name="PrePop Units (1) 2 2" xfId="1238" xr:uid="{5F76D456-3EF3-4274-ADD8-C2D24FD119C4}"/>
    <cellStyle name="PrePop Units (1) 3" xfId="1237" xr:uid="{9181C6DF-F02C-4331-BC36-C467E94FF117}"/>
    <cellStyle name="PrePop Units (2)" xfId="359" xr:uid="{4EDEB24A-33FD-451E-92E7-D524CB3B3010}"/>
    <cellStyle name="PrePop Units (2) 2" xfId="579" xr:uid="{3C69EC77-A1BB-42B0-8C4B-009F8A5CBC83}"/>
    <cellStyle name="PrePop Units (2) 2 2" xfId="1240" xr:uid="{12A54A5B-006A-4C92-92C5-27201BE94833}"/>
    <cellStyle name="PrePop Units (2) 3" xfId="1239" xr:uid="{EF7FB43A-773B-47A0-8900-88C99368E432}"/>
    <cellStyle name="pricing" xfId="360" xr:uid="{A458F4DB-3694-4B39-8ACF-95FC9C150901}"/>
    <cellStyle name="pricing 2" xfId="580" xr:uid="{0F74B8E5-4815-444C-A3C8-688CDD0C3CC3}"/>
    <cellStyle name="pricing 2 2" xfId="1241" xr:uid="{86E20B30-8601-4F4F-9F91-02FDBB0E2DA9}"/>
    <cellStyle name="Procentowy 2" xfId="361" xr:uid="{F8CA11A3-B73C-4DC9-B6A6-C6DFC84637F3}"/>
    <cellStyle name="Procentowy 2 10" xfId="362" xr:uid="{4B286ED0-DDD2-4B9F-886A-C4C74D853CF1}"/>
    <cellStyle name="Procentowy 2 10 2" xfId="1243" xr:uid="{C016EE2E-2F83-44CD-BD14-C273DC985F16}"/>
    <cellStyle name="Procentowy 2 11" xfId="363" xr:uid="{BFCFE259-D011-4EE7-83C8-7490A3363F40}"/>
    <cellStyle name="Procentowy 2 11 2" xfId="1244" xr:uid="{FFDE4EE4-2C18-41D5-A1FA-346C23BDE738}"/>
    <cellStyle name="Procentowy 2 12" xfId="364" xr:uid="{3A7E4ADE-9513-4D92-B2B1-BAE3F25C65D7}"/>
    <cellStyle name="Procentowy 2 12 2" xfId="1245" xr:uid="{E36FBD9B-EB9F-4E7C-8EAC-3C47EF06AF7C}"/>
    <cellStyle name="Procentowy 2 13" xfId="365" xr:uid="{C3DF2A71-4120-46F7-A7C5-8A140DF127F6}"/>
    <cellStyle name="Procentowy 2 13 2" xfId="1246" xr:uid="{DB72CD35-F37E-4D66-93C5-A6B203EF37FE}"/>
    <cellStyle name="Procentowy 2 14" xfId="366" xr:uid="{B5752805-C321-43AB-8B99-AEC909307EF3}"/>
    <cellStyle name="Procentowy 2 14 2" xfId="1247" xr:uid="{617BF257-B35C-4707-826A-EB724DA4AAE7}"/>
    <cellStyle name="Procentowy 2 15" xfId="367" xr:uid="{6A698C24-C77B-479C-973E-9076434A708E}"/>
    <cellStyle name="Procentowy 2 15 2" xfId="1248" xr:uid="{2E57D6E6-3509-4487-B922-7F6D0876C2F4}"/>
    <cellStyle name="Procentowy 2 16" xfId="368" xr:uid="{02EFB0E2-2F0F-46CA-9505-A10F345F0895}"/>
    <cellStyle name="Procentowy 2 16 2" xfId="1249" xr:uid="{57F1A5F4-0651-42D1-9FBB-C48EF1E9E934}"/>
    <cellStyle name="Procentowy 2 17" xfId="581" xr:uid="{7A02EF23-53E9-4243-9916-E1B6B8E26B24}"/>
    <cellStyle name="Procentowy 2 17 2" xfId="1250" xr:uid="{DB66B6F4-E1A6-46F8-B676-F70137329AF6}"/>
    <cellStyle name="Procentowy 2 18" xfId="1242" xr:uid="{0A64EE5D-7BD4-419E-AEB0-91BBB99653AF}"/>
    <cellStyle name="Procentowy 2 2" xfId="369" xr:uid="{EDE7FD7D-CC51-42F3-8886-FFC7DD001671}"/>
    <cellStyle name="Procentowy 2 2 2" xfId="1251" xr:uid="{61047D71-1C30-4F04-88D6-65928AD7A5D9}"/>
    <cellStyle name="Procentowy 2 3" xfId="370" xr:uid="{2C2672A8-C4E0-40AC-B216-32AB6044655A}"/>
    <cellStyle name="Procentowy 2 3 2" xfId="1252" xr:uid="{132A7B6E-2EC0-4443-AB0C-EDA83A428C9F}"/>
    <cellStyle name="Procentowy 2 4" xfId="371" xr:uid="{576A2F84-867F-4E05-BF51-3A5551D014B9}"/>
    <cellStyle name="Procentowy 2 4 2" xfId="1253" xr:uid="{E36400F0-7A4B-4D23-9D9D-AB8498C6A78D}"/>
    <cellStyle name="Procentowy 2 5" xfId="372" xr:uid="{9310766E-0F07-4776-B4A5-776FD578CFDE}"/>
    <cellStyle name="Procentowy 2 5 2" xfId="1254" xr:uid="{B3034EC3-02AC-47AA-A766-67C19BF20744}"/>
    <cellStyle name="Procentowy 2 6" xfId="373" xr:uid="{43BC0271-32CC-43D5-AADA-FDECD318C998}"/>
    <cellStyle name="Procentowy 2 6 2" xfId="1255" xr:uid="{04717375-898E-4894-AD6B-1E95CBA1340F}"/>
    <cellStyle name="Procentowy 2 7" xfId="374" xr:uid="{14EB4B49-78B8-41B6-8322-871722D6FEE6}"/>
    <cellStyle name="Procentowy 2 7 2" xfId="1256" xr:uid="{9C29604B-A489-431F-81CF-0F9296A3A51A}"/>
    <cellStyle name="Procentowy 2 8" xfId="375" xr:uid="{4833004B-F424-4E42-BDD0-A5A8C7A73770}"/>
    <cellStyle name="Procentowy 2 8 2" xfId="1257" xr:uid="{FEA369F4-E45F-46D8-B68A-6BA8AA51DC68}"/>
    <cellStyle name="Procentowy 2 9" xfId="376" xr:uid="{60282693-224C-4817-BE18-EB9E6C086169}"/>
    <cellStyle name="Procentowy 2 9 2" xfId="1258" xr:uid="{F57CE2AA-4A39-45C0-BE9A-71B42191B769}"/>
    <cellStyle name="Procentowy 3" xfId="377" xr:uid="{7FA55D45-AAB3-43DF-A522-B6F696816BB9}"/>
    <cellStyle name="Procentowy 3 2" xfId="582" xr:uid="{6DBAFDDD-0A01-4655-A8E0-18ECC5EE3330}"/>
    <cellStyle name="Procentowy 3 2 2" xfId="1260" xr:uid="{6E6C8D01-E00A-4519-97D9-598A9450E8FE}"/>
    <cellStyle name="Procentowy 3 3" xfId="1259" xr:uid="{C125AB82-CE95-45E5-9059-A3FD0D74684D}"/>
    <cellStyle name="Procentowy 4" xfId="378" xr:uid="{994FDF7B-AD47-4BD0-8E01-80C9635B4A17}"/>
    <cellStyle name="Procentowy 4 2" xfId="1261" xr:uid="{D73E6CF6-7407-4F15-9D93-FA40FF5B58B9}"/>
    <cellStyle name="Procentowy 8" xfId="583" xr:uid="{F23BC07B-9401-4922-9C11-5E315247BA46}"/>
    <cellStyle name="Procentowy 8 2" xfId="1262" xr:uid="{96FEA3EB-C669-4339-A757-45E1BD269F44}"/>
    <cellStyle name="PSChar" xfId="379" xr:uid="{82A811AA-E479-4F0C-BA71-32BF3069BEE4}"/>
    <cellStyle name="PSChar 2" xfId="584" xr:uid="{66688210-3FE9-4883-9964-281EB10ABD52}"/>
    <cellStyle name="PSChar 2 2" xfId="1264" xr:uid="{C59085C5-EC89-4A78-A502-CE443C575946}"/>
    <cellStyle name="PSChar 3" xfId="1263" xr:uid="{A0057CF3-1E65-4E10-AAFD-477D0FB3D2FB}"/>
    <cellStyle name="PSHeading" xfId="380" xr:uid="{BC0AE9E8-6251-498D-B9D7-F636C1A7F73F}"/>
    <cellStyle name="PSHeading 2" xfId="585" xr:uid="{129B8509-CE05-497C-A46B-087D779E6841}"/>
    <cellStyle name="PSHeading 2 2" xfId="1265" xr:uid="{A7AEEAD3-D469-49A1-9623-75885EFD6B24}"/>
    <cellStyle name="PSHeading 2 3" xfId="1500" xr:uid="{A0F88D69-6505-4567-AAB0-2C45B3847D40}"/>
    <cellStyle name="PSHeading 3" xfId="1499" xr:uid="{0A905B67-496F-412E-A0C9-CF20CABAF844}"/>
    <cellStyle name="Quants" xfId="381" xr:uid="{F3A66179-80FA-44DF-87AB-BBC6EDC9E212}"/>
    <cellStyle name="Quants 2" xfId="1266" xr:uid="{8439F4B4-9F7C-4513-8DA3-E38963099267}"/>
    <cellStyle name="regstoresfromspecstores" xfId="382" xr:uid="{A5DD2633-846E-41A4-BF34-ED70D2154E96}"/>
    <cellStyle name="regstoresfromspecstores 2" xfId="586" xr:uid="{31271AFC-1E4B-4173-BDA4-10D26520BAD4}"/>
    <cellStyle name="regstoresfromspecstores 2 2" xfId="1268" xr:uid="{41AF6472-D43F-4785-A188-B6927979E594}"/>
    <cellStyle name="regstoresfromspecstores 3" xfId="1267" xr:uid="{ACACAF66-5FF3-4284-A51C-092EBFDAE16D}"/>
    <cellStyle name="regstoresfromspecstores 4" xfId="1501" xr:uid="{75153558-0C22-442F-80BB-1C19AA160D0A}"/>
    <cellStyle name="RevList" xfId="383" xr:uid="{65AC8DDB-FF0C-4CD6-B22A-B448E270F861}"/>
    <cellStyle name="RevList 2" xfId="587" xr:uid="{7E140DC9-B376-4D37-8EA6-D768AFB7056B}"/>
    <cellStyle name="RevList 2 2" xfId="1270" xr:uid="{C13CCBB7-12CB-4777-ACB8-27C44EE06C19}"/>
    <cellStyle name="RevList 3" xfId="1269" xr:uid="{20DC6B17-80F9-4819-B434-6E657DF80477}"/>
    <cellStyle name="Section Title" xfId="384" xr:uid="{FF169972-CD87-4241-B06F-A724E93D7C0C}"/>
    <cellStyle name="Section Title 2" xfId="1271" xr:uid="{65C6A0F5-11FF-4EF0-821F-1F0418D77400}"/>
    <cellStyle name="SHADEDSTORES" xfId="385" xr:uid="{A51FB3BD-E3DD-4562-A58C-97E54B619212}"/>
    <cellStyle name="SHADEDSTORES 2" xfId="588" xr:uid="{3368F8C1-D503-4779-9F6D-E99E5C723F1B}"/>
    <cellStyle name="SHADEDSTORES 2 2" xfId="1273" xr:uid="{947AA27B-0756-471B-8348-EC90FF134728}"/>
    <cellStyle name="SHADEDSTORES 2 2 2" xfId="1721" xr:uid="{C98BE0B8-8FF4-46D0-8CB1-99CF18226A93}"/>
    <cellStyle name="SHADEDSTORES 2 2 3" xfId="1921" xr:uid="{2F2F382D-41C6-43A8-BF8E-9A317E9A769E}"/>
    <cellStyle name="SHADEDSTORES 2 2 4" xfId="1898" xr:uid="{20DA0494-3D7F-4E0A-A7D6-A03C584FA676}"/>
    <cellStyle name="SHADEDSTORES 3" xfId="1272" xr:uid="{CF633A19-3E71-4D4E-85A5-1599B955B706}"/>
    <cellStyle name="SHADEDSTORES 3 2" xfId="1720" xr:uid="{B6D0469E-A926-43C3-8CD4-57FBF9F23213}"/>
    <cellStyle name="SHADEDSTORES 3 3" xfId="1920" xr:uid="{357B6327-58D2-4933-B5B6-2287401EA501}"/>
    <cellStyle name="SHADEDSTORES 3 4" xfId="1937" xr:uid="{0487D155-305F-41D1-B6FE-15DCF5343DA4}"/>
    <cellStyle name="SHADEDSTORES 4" xfId="1502" xr:uid="{F4AE8EFD-A40F-49A6-A470-0FEE1FCBCD1B}"/>
    <cellStyle name="SHADEDSTORES 4 2" xfId="1780" xr:uid="{C1FB9A04-2418-4B82-843C-281984079CBC}"/>
    <cellStyle name="SHADEDSTORES 4 3" xfId="1943" xr:uid="{89387186-8F87-41C9-ADE4-9A4822E4DB17}"/>
    <cellStyle name="SHADEDSTORES 4 4" xfId="1946" xr:uid="{C8FE5776-9273-47C1-9619-89EF804C82F8}"/>
    <cellStyle name="SHADEDSTORES 5" xfId="1608" xr:uid="{81E0F402-5E47-4651-B53D-C603B211AE2A}"/>
    <cellStyle name="SHADEDSTORES 6" xfId="1827" xr:uid="{74329443-B14D-450E-82CB-8A30B1AC0EC3}"/>
    <cellStyle name="SHADEDSTORES 7" xfId="1818" xr:uid="{6518E6FE-C0E8-441C-9132-838B85F02B59}"/>
    <cellStyle name="Sledovaný hypertextový odkaz_OFFICE_" xfId="386" xr:uid="{0443CF37-8112-4C7D-BA9F-45DAC83944C7}"/>
    <cellStyle name="specstores" xfId="387" xr:uid="{A4EA1C40-4536-425D-80A7-7853EC39767B}"/>
    <cellStyle name="specstores 2" xfId="589" xr:uid="{590B699A-B682-4725-9181-D89846A69807}"/>
    <cellStyle name="specstores 2 2" xfId="1275" xr:uid="{7C37AC48-42CC-4808-A338-B46C72A8CE79}"/>
    <cellStyle name="specstores 3" xfId="1274" xr:uid="{971C0211-A65E-4414-A618-6BD4C4E7B081}"/>
    <cellStyle name="Standard_--&gt;2-1" xfId="388" xr:uid="{1956C5A4-85DC-4A5C-A135-1AA611999813}"/>
    <cellStyle name="Styl 1" xfId="389" xr:uid="{A3E578B0-9B76-422B-AA21-CFAD330492D5}"/>
    <cellStyle name="Štýl 1" xfId="684" xr:uid="{A782B105-F6EB-49F7-9029-59C172F8B4D7}"/>
    <cellStyle name="Styl 1 2" xfId="590" xr:uid="{D6D39A12-CBED-4EED-A33E-35D3CFE188A3}"/>
    <cellStyle name="Štýl 1 2" xfId="1335" xr:uid="{715CA884-E5B0-4BB4-811B-629DF1FF4BB0}"/>
    <cellStyle name="Styl 1 2 2" xfId="1277" xr:uid="{D9882EE9-14CE-41A2-BA30-FFE1CF4D1B09}"/>
    <cellStyle name="Štýl 1 2 2" xfId="1730" xr:uid="{2B5817EE-758A-4A24-B9E0-185BCE1BCB55}"/>
    <cellStyle name="Styl 1 2 2 2" xfId="1723" xr:uid="{FCC5A962-52E1-4E89-9683-21B8806B06CB}"/>
    <cellStyle name="Styl 1 2 2 3" xfId="1925" xr:uid="{B33C17BC-380A-4CE8-8255-2020F4966CE1}"/>
    <cellStyle name="Styl 1 2 2 4" xfId="1787" xr:uid="{2D30011F-60B6-4987-92E4-333ADCB9E585}"/>
    <cellStyle name="Styl 1 2 3" xfId="1504" xr:uid="{37B69A1D-CB7C-490C-91AB-59776E61F727}"/>
    <cellStyle name="Štýl 1 2 3" xfId="1932" xr:uid="{A571B091-2EFC-4C1F-9DA9-1280C9F501AC}"/>
    <cellStyle name="Styl 1 2 3 2" xfId="1782" xr:uid="{F32E1042-8AB9-404C-BF6F-B972E8B5F765}"/>
    <cellStyle name="Styl 1 2 3 3" xfId="1574" xr:uid="{ABAEFE37-7BF3-4BB0-83F4-BB2B825EAC57}"/>
    <cellStyle name="Štýl 1 2 4" xfId="1936" xr:uid="{98BB4556-44E7-4B58-9BEB-DB1E9E2B5756}"/>
    <cellStyle name="Styl 1 3" xfId="1276" xr:uid="{E17A8FBF-F56D-4277-A0AB-7897E475874B}"/>
    <cellStyle name="Štýl 1 3" xfId="1515" xr:uid="{657448E0-B0AB-4F2C-9759-30C7CC16744D}"/>
    <cellStyle name="Styl 1 3 2" xfId="1722" xr:uid="{D195E67F-9A98-40EF-AF05-D5A1C9989A2A}"/>
    <cellStyle name="Štýl 1 3 2" xfId="1786" xr:uid="{569C969C-F429-457D-9299-6A4382411CE0}"/>
    <cellStyle name="Styl 1 3 3" xfId="1924" xr:uid="{27B862F8-0E70-4947-BE11-5F58698DA5B3}"/>
    <cellStyle name="Štýl 1 3 3" xfId="1578" xr:uid="{20FEDCF7-67C6-476A-A304-B6D9A492E040}"/>
    <cellStyle name="Styl 1 3 4" xfId="1897" xr:uid="{D153FB6C-8F0C-4919-98EE-CAC3652763C2}"/>
    <cellStyle name="Styl 1 4" xfId="1503" xr:uid="{6C83B7CB-F672-4476-9540-ADED0299ABCE}"/>
    <cellStyle name="Styl 1 4 2" xfId="1781" xr:uid="{8A2C5A43-A765-47C3-AD44-45CF5FEA5E0F}"/>
    <cellStyle name="Styl 1 4 3" xfId="1573" xr:uid="{B7642C23-F86C-49DA-814C-000DB277C6BF}"/>
    <cellStyle name="Style 1" xfId="390" xr:uid="{1B600762-6BC9-4FDD-A1CE-F6320FA77C97}"/>
    <cellStyle name="Style 1 2" xfId="1278" xr:uid="{9538CAC7-A0B2-4E7D-BB56-3D61503EFF0F}"/>
    <cellStyle name="Style 1 2 2" xfId="1724" xr:uid="{C7C352BC-640A-4010-8B4C-D874B3C2368A}"/>
    <cellStyle name="Style 1 3" xfId="1505" xr:uid="{11146F51-3F6A-4B99-8E09-9AECA8649C42}"/>
    <cellStyle name="Style 1 3 2" xfId="1783" xr:uid="{E716C274-953E-41C1-A076-D1D9DDDD5462}"/>
    <cellStyle name="Style 1 3 3" xfId="1575" xr:uid="{94F5DD8F-EB31-4942-885E-61C54C0915CB}"/>
    <cellStyle name="Sub Section Title" xfId="391" xr:uid="{48E397D7-AEE6-429C-B159-AC2A87C27D32}"/>
    <cellStyle name="Sub Section Title 2" xfId="1279" xr:uid="{5EDEBA97-14E6-45B0-B9D1-7AE732BE2DF3}"/>
    <cellStyle name="Subtotal" xfId="392" xr:uid="{028FF509-1C87-4659-AE8B-51BB8BE977BD}"/>
    <cellStyle name="Subtotal 2" xfId="591" xr:uid="{E1693922-0FB4-489E-816B-E2E1B894258E}"/>
    <cellStyle name="Subtotal 2 2" xfId="1281" xr:uid="{09B0E3B6-07FE-41CA-8ACF-DE34E47B1DBF}"/>
    <cellStyle name="Subtotal 2 2 2" xfId="1726" xr:uid="{2B81235D-568C-499A-89CD-B864D812DCCD}"/>
    <cellStyle name="Subtotal 2 3" xfId="1507" xr:uid="{348F5022-ED50-42A9-9788-A9C332A6BB52}"/>
    <cellStyle name="Subtotal 2 3 2" xfId="1785" xr:uid="{274A7AB8-4219-4273-AC08-0A38BF82FAAA}"/>
    <cellStyle name="Subtotal 2 3 3" xfId="1577" xr:uid="{38F70A4B-EC86-4894-AE2A-FE4855A93EF9}"/>
    <cellStyle name="Subtotal 3" xfId="1280" xr:uid="{A82DA83F-8894-4552-98C6-11671CEC1915}"/>
    <cellStyle name="Subtotal 3 2" xfId="1725" xr:uid="{373FC9AE-6BD0-4846-A16B-61F9CAB903EA}"/>
    <cellStyle name="Subtotal 3 3" xfId="1558" xr:uid="{888AC72C-3C2F-4F81-B748-AFFE13F9EBA4}"/>
    <cellStyle name="Subtotal 4" xfId="1506" xr:uid="{4C03FEC5-861B-4034-AF55-5978B3F7D7CD}"/>
    <cellStyle name="Subtotal 4 2" xfId="1784" xr:uid="{3D891A7E-A5CE-4D5B-821D-8B5A0E85063C}"/>
    <cellStyle name="Subtotal 4 3" xfId="1944" xr:uid="{66E29319-5A5A-4AAC-A554-8E6F4E85CF92}"/>
    <cellStyle name="Subtotal 4 4" xfId="1576" xr:uid="{E9516AB5-5CA8-4957-8375-2F5ECA5E85F7}"/>
    <cellStyle name="TableStyleLight1" xfId="592" xr:uid="{D613D9CD-E4B9-484B-A121-365979C302C7}"/>
    <cellStyle name="TableStyleLight1 2" xfId="1282" xr:uid="{1A1D07BF-5343-40B1-B380-AF73B269A511}"/>
    <cellStyle name="text" xfId="393" xr:uid="{234D8366-F5F5-4855-87B3-73B8B7667FE7}"/>
    <cellStyle name="text 8" xfId="1283" xr:uid="{8B0D644E-860B-476A-9AE9-3154F4EA9F22}"/>
    <cellStyle name="text 8 2" xfId="1508" xr:uid="{3D1631CB-B4EC-46F3-BBBF-D5C6FEC90B42}"/>
    <cellStyle name="Text Indent A" xfId="394" xr:uid="{ED316729-3F1C-4554-BC1E-95573C1520C6}"/>
    <cellStyle name="Text Indent A 2" xfId="593" xr:uid="{269A5CF8-1393-4E5E-9A6E-C57460EBC6A2}"/>
    <cellStyle name="Text Indent A 2 2" xfId="1285" xr:uid="{BB4DDD63-DAC2-47B3-B050-CCFA77512119}"/>
    <cellStyle name="Text Indent A 3" xfId="1284" xr:uid="{C300BC6E-D010-4A81-885E-B4A2B33984F7}"/>
    <cellStyle name="Text Indent B" xfId="395" xr:uid="{3EE715BB-7F11-49D8-B912-4AC138E55B3C}"/>
    <cellStyle name="Text Indent B 2" xfId="594" xr:uid="{215F2CAB-049A-46BF-B48F-B2A37F604D26}"/>
    <cellStyle name="Text Indent B 2 2" xfId="1287" xr:uid="{6F3B4DE3-75EE-4C87-97BB-39ED030A3265}"/>
    <cellStyle name="Text Indent B 3" xfId="1286" xr:uid="{1DDA986D-5141-40C5-87B6-8A0AB4641D89}"/>
    <cellStyle name="Text Indent C" xfId="396" xr:uid="{7364B1A4-DA41-4BD3-AB69-2D1901356F68}"/>
    <cellStyle name="Text Indent C 2" xfId="595" xr:uid="{43419FF4-7999-46E9-95BD-A8BD58F827CE}"/>
    <cellStyle name="Text Indent C 2 2" xfId="1289" xr:uid="{25CDA931-4AEF-4878-B7FB-9FEE9C57C68A}"/>
    <cellStyle name="Text Indent C 3" xfId="1288" xr:uid="{54DDA686-778D-4530-B9FB-799699DA4BC3}"/>
    <cellStyle name="þ_x001d_ðK_x000c_&quot;ÿ_x001b__x000d__x0015_ÿU_x0001_¤_x0005_û_x0006__x0007__x0001__x0001_" xfId="397" xr:uid="{34F0480E-1DBE-4713-823B-98F1241D38BB}"/>
    <cellStyle name="þðK&quot;ÿ_x000a_ÿU¤û" xfId="596" xr:uid="{9141ED9B-BC83-4C45-BDC1-78F49FFC2E88}"/>
    <cellStyle name="þðK&quot;ÿ_x000a_ÿU¤û 2" xfId="1334" xr:uid="{70C63FBE-A513-4CC9-B094-BAF3983374D6}"/>
    <cellStyle name="Thousands£" xfId="398" xr:uid="{4F68FD1C-7022-4879-BD3E-D45EF4D12EB5}"/>
    <cellStyle name="Thousands£ (2dp)" xfId="399" xr:uid="{C7A6D5D3-1600-4421-8365-7F7859A86324}"/>
    <cellStyle name="Thousands£ (2dp) 2" xfId="1291" xr:uid="{0248312B-4F82-4A6B-9653-AF10EFC93832}"/>
    <cellStyle name="Thousands£ 2" xfId="1290" xr:uid="{0F4FF6AA-7EF2-4C13-A5AA-B4C4D4C8A811}"/>
    <cellStyle name="Thousands£ 3" xfId="1509" xr:uid="{F107D569-6BE5-4746-A9CB-4A3972CA7082}"/>
    <cellStyle name="Title 2" xfId="597" xr:uid="{F593FF54-2C8A-4C35-B953-6D3813C022BD}"/>
    <cellStyle name="Title 2 2" xfId="1293" xr:uid="{689DDBD1-9204-4F3B-B032-02E9B1E39C9A}"/>
    <cellStyle name="Title 3" xfId="607" xr:uid="{553BC06F-DB18-42C8-8D39-9FB6659F0AD1}"/>
    <cellStyle name="Title 3 2" xfId="1294" xr:uid="{92ADC576-5001-4E07-8F50-5E1AF589984B}"/>
    <cellStyle name="Title 4" xfId="1292" xr:uid="{7DFFB7B9-DAAD-4DD6-B61A-A0D184FD843B}"/>
    <cellStyle name="Title 5" xfId="400" xr:uid="{BF388F4B-9BB5-4931-B6E3-B7C10191473B}"/>
    <cellStyle name="tof" xfId="401" xr:uid="{604EBF7A-A121-422E-BD5C-74541D5A9CDD}"/>
    <cellStyle name="tof 2" xfId="1295" xr:uid="{A06EB74C-405F-4095-B90E-F35899F93E2D}"/>
    <cellStyle name="tof 2 2" xfId="1557" xr:uid="{63098F08-0237-425D-A01C-FFF57FB8810B}"/>
    <cellStyle name="tof 2 2 2" xfId="1727" xr:uid="{BD445084-53B3-409B-AB49-F3073B70117B}"/>
    <cellStyle name="tof 2 3" xfId="1928" xr:uid="{2AB60619-FDCB-419D-B94D-52EC67C0E33B}"/>
    <cellStyle name="tof 2 4" xfId="1531" xr:uid="{747A2BE6-3BA7-4BA3-BF02-A96C2E95DBF4}"/>
    <cellStyle name="tof 3" xfId="1536" xr:uid="{58A2D3F5-F19E-4E99-A2F6-A96487F4D8F8}"/>
    <cellStyle name="tof 3 2" xfId="1609" xr:uid="{5B8B4361-8A3A-4AAD-A498-787D1D2EFA58}"/>
    <cellStyle name="tof 4" xfId="1535" xr:uid="{ED43157D-0761-47AF-B84C-8B2B8C150DD6}"/>
    <cellStyle name="Tonnes" xfId="402" xr:uid="{5A1164DD-AD5F-4140-BB0E-F9D5E70649B0}"/>
    <cellStyle name="Tonnes 2" xfId="1296" xr:uid="{4F9500A7-962D-4C93-92F3-6BDD2462143C}"/>
    <cellStyle name="tot" xfId="403" xr:uid="{40F3EFBA-403B-4D5E-BDDB-A5AE8CDCB6EF}"/>
    <cellStyle name="tot 2" xfId="1297" xr:uid="{5D6D999C-C067-4F3F-B2D9-A223F778A86E}"/>
    <cellStyle name="tot 2 2" xfId="1728" xr:uid="{DA493C60-9C44-4B26-8FB5-F04EA1F19C8B}"/>
    <cellStyle name="tot 2 3" xfId="1930" xr:uid="{E66924AF-0769-40B8-8D86-32B32DEAD49C}"/>
    <cellStyle name="tot 2 4" xfId="1896" xr:uid="{112D7B80-26FB-4C0F-95A5-9F1D08E7FFF4}"/>
    <cellStyle name="tot 3" xfId="1610" xr:uid="{8699161D-54C0-4A49-A87F-E714A8891E91}"/>
    <cellStyle name="tot 4" xfId="1829" xr:uid="{7F1E1586-9FFE-479F-B099-6DD3C000CED7}"/>
    <cellStyle name="tot 5" xfId="1870" xr:uid="{EB964D0E-BDD1-4A1E-A695-0EB820303F29}"/>
    <cellStyle name="Total 2" xfId="598" xr:uid="{06D0012F-475E-4DDC-A1F8-F71A4B45C270}"/>
    <cellStyle name="Total 2 2" xfId="685" xr:uid="{E1F04CD2-AFB7-4F47-AA6C-9BF9BAA6ED9A}"/>
    <cellStyle name="Total 2 2 2" xfId="1300" xr:uid="{C3428416-B7D9-409C-82F7-4B2E010BC50E}"/>
    <cellStyle name="Total 2 3" xfId="1299" xr:uid="{8377F4FB-61BA-467B-956A-A6517EA86721}"/>
    <cellStyle name="Total 2 4" xfId="1511" xr:uid="{9C606A67-8939-4A1B-B761-B948909D1A34}"/>
    <cellStyle name="Total 3" xfId="1298" xr:uid="{BA83223D-DDC1-4280-9259-D77D19D725C4}"/>
    <cellStyle name="Total 4" xfId="1510" xr:uid="{FC9D48B9-5A6B-458B-8DD0-C23E27117DBB}"/>
    <cellStyle name="Total 5" xfId="404" xr:uid="{989988B0-3D6A-454F-9A38-DABBA63F20BA}"/>
    <cellStyle name="Total 6" xfId="1830" xr:uid="{4F777B4A-672C-4DA5-BC3E-A5911509DE57}"/>
    <cellStyle name="Total 7" xfId="1854" xr:uid="{B98678CD-E68F-4F10-ABBE-C517DA266176}"/>
    <cellStyle name="tytuł1" xfId="405" xr:uid="{44F1D010-2F48-49A7-B3D6-3C2BE86CCBE8}"/>
    <cellStyle name="tytuł1 1" xfId="406" xr:uid="{DC3109CA-6D59-4488-9597-25C0185BE4A4}"/>
    <cellStyle name="tytuł1 1 2" xfId="1302" xr:uid="{B1DC744A-7B22-45CC-BD1E-12D9E403E716}"/>
    <cellStyle name="tytuł1 2" xfId="1301" xr:uid="{52875FA9-6177-48B5-B6FC-2DD0E6622D24}"/>
    <cellStyle name="Uwaga 2" xfId="407" xr:uid="{E7496A68-9060-4DD2-8942-0F1B7C313198}"/>
    <cellStyle name="Uwaga 2 2" xfId="1303" xr:uid="{350211C7-AEC0-4EAA-8092-08883CDD5009}"/>
    <cellStyle name="Uwaga 2 3" xfId="1512" xr:uid="{4065A40F-F909-4443-8CFF-6ED3410F1D27}"/>
    <cellStyle name="uwagi" xfId="408" xr:uid="{2B89A893-3C5A-4A66-855B-D4087B9F7225}"/>
    <cellStyle name="uwagi 2" xfId="1304" xr:uid="{DAD28A78-7895-4883-8EF9-28AD334AC47E}"/>
    <cellStyle name="uwagi 3" xfId="1513" xr:uid="{E667627E-4810-44AD-A25F-491BBBF205C5}"/>
    <cellStyle name="Währung" xfId="409" xr:uid="{CA029695-F97F-4DF1-8709-AE84094C4202}"/>
    <cellStyle name="Währung [0]_--&gt;2-1" xfId="410" xr:uid="{983528EA-EEAB-45C1-ADA5-581E279984DA}"/>
    <cellStyle name="Währung 2" xfId="1330" xr:uid="{C03C9B4E-6FA5-40C3-989E-DED75FE39ECD}"/>
    <cellStyle name="Währung 3" xfId="1514" xr:uid="{946AEA8C-95A9-41B8-95CA-B2ADE893B794}"/>
    <cellStyle name="Währung_--&gt;2-1" xfId="411" xr:uid="{49E072A0-CB48-4ED8-A29C-2CFF8B133726}"/>
    <cellStyle name="Walutowy 2" xfId="412" xr:uid="{A50CB301-2D2A-46AC-9411-AD8423FC164B}"/>
    <cellStyle name="Walutowy 2 10" xfId="413" xr:uid="{B2018A01-A810-476D-9D5D-34493756890D}"/>
    <cellStyle name="Walutowy 2 10 2" xfId="1306" xr:uid="{C2EC644D-8519-4ADE-8DE2-BDF2421E34DB}"/>
    <cellStyle name="Walutowy 2 10 3" xfId="1612" xr:uid="{9304A4CF-8B28-43E8-B5BB-F180753E6289}"/>
    <cellStyle name="Walutowy 2 10 4" xfId="1832" xr:uid="{ADEC7B7D-2D71-43A3-A181-0F9C0FF89B3B}"/>
    <cellStyle name="Walutowy 2 11" xfId="414" xr:uid="{6AC658E3-81F3-4D83-85F0-2F2D8FCF541D}"/>
    <cellStyle name="Walutowy 2 11 2" xfId="1307" xr:uid="{BD14BEBA-EED1-4722-A67B-FD7F95E82782}"/>
    <cellStyle name="Walutowy 2 11 3" xfId="1613" xr:uid="{C7C0A49D-058C-4FE2-BF1E-693166644CB0}"/>
    <cellStyle name="Walutowy 2 11 4" xfId="1833" xr:uid="{F2A5E2FB-A6D5-4433-9F01-02E86B464974}"/>
    <cellStyle name="Walutowy 2 12" xfId="415" xr:uid="{00D1F5E1-5C9D-43A1-AC3D-75B2955D91B7}"/>
    <cellStyle name="Walutowy 2 12 2" xfId="1308" xr:uid="{4167179C-E129-412C-B55F-CD8F0559D180}"/>
    <cellStyle name="Walutowy 2 12 3" xfId="1614" xr:uid="{21BFE03D-8272-4AB8-B36E-A756BD2E00C7}"/>
    <cellStyle name="Walutowy 2 12 4" xfId="1834" xr:uid="{4C8E6C46-242A-486A-ACDB-9FCF8505F5BF}"/>
    <cellStyle name="Walutowy 2 13" xfId="416" xr:uid="{3520AF0B-257D-4FF1-8079-A682548182A1}"/>
    <cellStyle name="Walutowy 2 13 2" xfId="1309" xr:uid="{EE7F5BCC-CC45-436B-9452-F54F988EFEB2}"/>
    <cellStyle name="Walutowy 2 13 3" xfId="1615" xr:uid="{6F2178EC-3859-4149-A91A-F55BCD237DCC}"/>
    <cellStyle name="Walutowy 2 13 4" xfId="1835" xr:uid="{199782E7-7A8D-48DB-8AB0-9444ACD9B049}"/>
    <cellStyle name="Walutowy 2 14" xfId="417" xr:uid="{5918054C-2336-4C73-8127-597105EF7035}"/>
    <cellStyle name="Walutowy 2 14 2" xfId="1310" xr:uid="{DEC3DD0F-4774-4822-8221-F6CCCAE39B48}"/>
    <cellStyle name="Walutowy 2 14 3" xfId="1616" xr:uid="{5D5C6C94-50D6-47FA-B298-E59664728DB2}"/>
    <cellStyle name="Walutowy 2 14 4" xfId="1836" xr:uid="{2F027680-906D-4F6A-B461-A9A25C6D67EF}"/>
    <cellStyle name="Walutowy 2 15" xfId="599" xr:uid="{50052035-7965-4D56-8BDE-02AB64B18A35}"/>
    <cellStyle name="Walutowy 2 15 2" xfId="1311" xr:uid="{628CB88E-61C3-4360-8A13-5040C5271E75}"/>
    <cellStyle name="Walutowy 2 16" xfId="1305" xr:uid="{8ED09CF9-5950-4619-BDDC-1354D79CE04B}"/>
    <cellStyle name="Walutowy 2 17" xfId="1611" xr:uid="{EECD6A11-8A2A-4C65-8046-3062FEADFAB3}"/>
    <cellStyle name="Walutowy 2 18" xfId="1831" xr:uid="{35BD6139-7B70-4E32-8F5F-721B8B71072F}"/>
    <cellStyle name="Walutowy 2 2" xfId="418" xr:uid="{AC4B007B-C8FF-44E6-BED1-4FCB1D1A3848}"/>
    <cellStyle name="Walutowy 2 2 2" xfId="600" xr:uid="{50A088D2-B975-487F-8256-73C9BB658525}"/>
    <cellStyle name="Walutowy 2 2 2 2" xfId="1313" xr:uid="{53A1C22B-69B7-46C5-B711-BD0894AA83AC}"/>
    <cellStyle name="Walutowy 2 2 3" xfId="1312" xr:uid="{4DB50092-C00F-4539-A371-BFF51F8AAB04}"/>
    <cellStyle name="Walutowy 2 2 4" xfId="1617" xr:uid="{E0CD061C-8D7F-468D-B275-6F0A3122C719}"/>
    <cellStyle name="Walutowy 2 2 5" xfId="1837" xr:uid="{6B31B976-F8A0-476B-ABEA-B4D6D329D188}"/>
    <cellStyle name="Walutowy 2 3" xfId="419" xr:uid="{C1392079-43D4-48DD-AE3B-CCC2019514D3}"/>
    <cellStyle name="Walutowy 2 3 2" xfId="1314" xr:uid="{76531B6A-81F0-4DDE-94DE-B1308BD25AA6}"/>
    <cellStyle name="Walutowy 2 3 3" xfId="1618" xr:uid="{15992A04-09C8-4BCD-97EF-0E7E8DA1260A}"/>
    <cellStyle name="Walutowy 2 3 4" xfId="1838" xr:uid="{4ED7858D-7154-43EB-8685-FE72CBEECD65}"/>
    <cellStyle name="Walutowy 2 4" xfId="420" xr:uid="{C3C3436C-530A-4E2D-9474-B35C6FFBD1E8}"/>
    <cellStyle name="Walutowy 2 4 2" xfId="1315" xr:uid="{B42AFB05-54A2-4151-B66C-27F14D4A361C}"/>
    <cellStyle name="Walutowy 2 4 3" xfId="1619" xr:uid="{C1D1F4C1-7123-421F-BE97-5AFE20BB7813}"/>
    <cellStyle name="Walutowy 2 4 4" xfId="1839" xr:uid="{64F1D34A-5689-4C60-BADF-E9AD16CCB537}"/>
    <cellStyle name="Walutowy 2 5" xfId="421" xr:uid="{8B87E4C4-505F-4625-9543-39B49C6B1693}"/>
    <cellStyle name="Walutowy 2 5 2" xfId="1316" xr:uid="{73AA1EE9-4BC8-4C67-A8C1-4A2D79A542A7}"/>
    <cellStyle name="Walutowy 2 5 3" xfId="1620" xr:uid="{91D8D5E9-2678-49DD-A86D-4649636D08D6}"/>
    <cellStyle name="Walutowy 2 5 4" xfId="1840" xr:uid="{147A9DAA-2562-42E4-A595-EF13970E70F0}"/>
    <cellStyle name="Walutowy 2 6" xfId="422" xr:uid="{98DC7DC1-1F7E-4255-8E37-86D548A12A90}"/>
    <cellStyle name="Walutowy 2 6 2" xfId="1317" xr:uid="{35A4B2C6-11CB-4B6C-BB5A-04CB24086D0D}"/>
    <cellStyle name="Walutowy 2 6 3" xfId="1621" xr:uid="{9E9A6D48-33AC-44E2-BA4C-E34AA43EEB41}"/>
    <cellStyle name="Walutowy 2 6 4" xfId="1841" xr:uid="{71F9124B-0EC5-4CF6-B499-182E84CEA446}"/>
    <cellStyle name="Walutowy 2 7" xfId="423" xr:uid="{222B643F-0378-449E-9EF6-2F985D27990F}"/>
    <cellStyle name="Walutowy 2 7 2" xfId="1318" xr:uid="{74DE3BF0-7904-4CFE-9089-1DE438C39567}"/>
    <cellStyle name="Walutowy 2 7 3" xfId="1622" xr:uid="{1E38E18A-9F3A-4CB6-B69A-5713A1548289}"/>
    <cellStyle name="Walutowy 2 7 4" xfId="1842" xr:uid="{E23E8D4B-6E3A-4E7C-9D6F-2ED629B5885D}"/>
    <cellStyle name="Walutowy 2 8" xfId="424" xr:uid="{E9F702FC-A07C-4526-8237-CE19B5F099EC}"/>
    <cellStyle name="Walutowy 2 8 2" xfId="1319" xr:uid="{768DD8C3-2057-4A53-97B6-9B6097035442}"/>
    <cellStyle name="Walutowy 2 8 3" xfId="1623" xr:uid="{42CA9240-884A-4345-848B-7D91326DD5FF}"/>
    <cellStyle name="Walutowy 2 8 4" xfId="1843" xr:uid="{95EDD9AD-2657-4417-9F2F-012A7D1B052E}"/>
    <cellStyle name="Walutowy 2 9" xfId="425" xr:uid="{2DE9FA96-CBEE-41D2-96E2-13C7D976179D}"/>
    <cellStyle name="Walutowy 2 9 2" xfId="1320" xr:uid="{36CC33DE-E9AD-432E-9047-9C93CC7F1BDC}"/>
    <cellStyle name="Walutowy 2 9 3" xfId="1624" xr:uid="{73DFC3EE-E455-4ED7-8487-C277244BF0EC}"/>
    <cellStyle name="Walutowy 2 9 4" xfId="1844" xr:uid="{73E05DC2-2C81-4687-8121-2AF108D2D1D7}"/>
    <cellStyle name="Walutowy 3" xfId="426" xr:uid="{D84D23AB-DE68-4764-AB40-982CE9C50EB0}"/>
    <cellStyle name="Walutowy 3 2" xfId="601" xr:uid="{869DCF13-071B-4E20-85D0-2CFBE20E0377}"/>
    <cellStyle name="Walutowy 3 2 2" xfId="1322" xr:uid="{EFDAFA61-797E-424C-B366-D70399707631}"/>
    <cellStyle name="Walutowy 3 3" xfId="1321" xr:uid="{9F02842A-A2B9-4221-9F61-BAE54E592075}"/>
    <cellStyle name="Walutowy 3 4" xfId="1625" xr:uid="{D816421A-5709-4314-95DA-4E74DEE05AE4}"/>
    <cellStyle name="Walutowy 3 5" xfId="1845" xr:uid="{C4B7F456-2C5D-4EDB-87A2-6EC05C17BF68}"/>
    <cellStyle name="Walutowy 4" xfId="427" xr:uid="{366E7911-A6D2-41B3-AFEA-EB1B628F0FD2}"/>
    <cellStyle name="Walutowy 4 2" xfId="602" xr:uid="{36272C51-B979-4B50-8F76-9A0F0F4EF04A}"/>
    <cellStyle name="Walutowy 4 2 2" xfId="1324" xr:uid="{7A5B2FF7-7B2B-445E-832B-6CCE2B30D0D6}"/>
    <cellStyle name="Walutowy 4 3" xfId="1323" xr:uid="{508196F3-B7B4-4975-BED3-F3BC3352F3B2}"/>
    <cellStyle name="Walutowy 4 4" xfId="1626" xr:uid="{0E2D585C-B349-4F1B-BD06-D44709A1D611}"/>
    <cellStyle name="Walutowy 4 5" xfId="1846" xr:uid="{CC91E900-0795-4AE4-AC3D-1326B5F53596}"/>
    <cellStyle name="Warning Text 2" xfId="603" xr:uid="{A1E9874D-0AF3-4034-AD75-D6FA7F0AA20E}"/>
    <cellStyle name="Warning Text 2 2" xfId="687" xr:uid="{5CE265D5-6B36-443E-B98F-847029DCA195}"/>
    <cellStyle name="Warning Text 2 2 2" xfId="1327" xr:uid="{CA894CF6-53EE-47DB-80E8-6D3750A871D5}"/>
    <cellStyle name="Warning Text 2 3" xfId="1326" xr:uid="{E1A166B0-CDB1-4049-BFA9-357103F207D1}"/>
    <cellStyle name="Warning Text 3" xfId="1325" xr:uid="{9775010C-2E42-4AE8-9FDC-9D8A0887B4A0}"/>
    <cellStyle name="Warning Text 4" xfId="428" xr:uid="{A5E48217-FC17-470E-B7C0-E37A449544E5}"/>
    <cellStyle name="wrap" xfId="429" xr:uid="{51A4152F-D63A-4625-964D-9F700076E415}"/>
    <cellStyle name="wrap 2" xfId="604" xr:uid="{91BF5CE3-2A74-48AE-BE9A-187F9E1E0622}"/>
    <cellStyle name="wrap 2 2" xfId="1329" xr:uid="{59BAD7BA-A7ED-411D-A80A-F3AB10683806}"/>
    <cellStyle name="wrap 3" xfId="1328" xr:uid="{2C273D1E-085D-47E8-9217-59DD7FD32279}"/>
    <cellStyle name="zamówienia" xfId="430" xr:uid="{9A991B4D-9B85-40AF-AA4A-7B05DD4BC770}"/>
    <cellStyle name="zamówienia 2" xfId="605" xr:uid="{82E66975-2E7F-4209-928F-C7FB1AC6D53D}"/>
    <cellStyle name="zamówienia 2 2" xfId="1332" xr:uid="{F7BDA3AB-0815-4528-B186-B1A492E41D31}"/>
    <cellStyle name="zamówienia 3" xfId="1331" xr:uid="{2DB83A84-CF34-4E24-800E-7CEB697C207E}"/>
    <cellStyle name="zamówienia 4" xfId="1627" xr:uid="{95E9EFD8-1691-4C2A-A43C-6DF6B00BDB23}"/>
    <cellStyle name="zamówienia 5" xfId="1847" xr:uid="{A4B022C4-DE41-4551-A339-6715073A4C0F}"/>
    <cellStyle name="zamówienia 6" xfId="1911" xr:uid="{96692750-5A2B-4C54-A979-EF217580905C}"/>
    <cellStyle name="zl" xfId="431" xr:uid="{3B6AB1E5-5EB3-428A-B5FD-361E35214637}"/>
    <cellStyle name="zl 2" xfId="1333" xr:uid="{13B828E0-BA1B-4C57-A9CF-6472E9BD5CBB}"/>
    <cellStyle name="zl 2 2" xfId="1729" xr:uid="{B7D39066-107A-4E9A-9051-5BA2E6A4BB69}"/>
    <cellStyle name="zl 3" xfId="1628" xr:uid="{7DCFCC96-4BF6-4957-9FD9-F85E89865841}"/>
    <cellStyle name="zl 4" xfId="1848" xr:uid="{32ED6334-8D37-4010-AED2-2AC21E691F82}"/>
    <cellStyle name="ハイパーリンク" xfId="432" xr:uid="{1152CED7-D1A3-4905-BB3D-AB28D5501126}"/>
    <cellStyle name="ハイパーリンク 2" xfId="1336" xr:uid="{94FA4911-E43A-4CEE-870C-4FC1683C63EF}"/>
    <cellStyle name="標準_20070117 Mechanical BOQ CLIENT CONTRACT last version" xfId="689" xr:uid="{AB3952B9-2217-433D-ADBB-E6AF317BF6D3}"/>
    <cellStyle name="表示済みのハイパーリンク" xfId="433" xr:uid="{C0BEB748-11C9-4A89-A018-84387FEF8D28}"/>
    <cellStyle name="表示済みのハイパーリンク 2" xfId="1337" xr:uid="{858A72CB-7D87-413B-BEC2-F4C111061CB2}"/>
  </cellStyles>
  <dxfs count="2"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</dxfs>
  <tableStyles count="2" defaultTableStyle="TableStyleMedium2" defaultPivotStyle="PivotStyleLight16">
    <tableStyle name="Table Style 1" pivot="0" count="1" xr9:uid="{636C754F-30C5-4494-882D-FF07B156F250}">
      <tableStyleElement type="secondRowStripe" dxfId="1"/>
    </tableStyle>
    <tableStyle name="Table Style 2" pivot="0" count="1" xr9:uid="{F356A35C-B7F0-4C4C-B320-AD4ABD915041}"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14</xdr:row>
      <xdr:rowOff>0</xdr:rowOff>
    </xdr:from>
    <xdr:to>
      <xdr:col>3</xdr:col>
      <xdr:colOff>92075</xdr:colOff>
      <xdr:row>14</xdr:row>
      <xdr:rowOff>21513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D732BCD4-05EC-435D-969E-FA8D01DB312F}"/>
            </a:ext>
          </a:extLst>
        </xdr:cNvPr>
        <xdr:cNvSpPr txBox="1">
          <a:spLocks noChangeArrowheads="1"/>
        </xdr:cNvSpPr>
      </xdr:nvSpPr>
      <xdr:spPr bwMode="auto">
        <a:xfrm>
          <a:off x="2295525" y="7458075"/>
          <a:ext cx="82550" cy="272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92075</xdr:colOff>
      <xdr:row>14</xdr:row>
      <xdr:rowOff>21513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9DC75ADF-A1EE-4E22-85B3-14C1F7E447F5}"/>
            </a:ext>
          </a:extLst>
        </xdr:cNvPr>
        <xdr:cNvSpPr txBox="1">
          <a:spLocks noChangeArrowheads="1"/>
        </xdr:cNvSpPr>
      </xdr:nvSpPr>
      <xdr:spPr bwMode="auto">
        <a:xfrm>
          <a:off x="2295525" y="7458075"/>
          <a:ext cx="82550" cy="272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92075</xdr:colOff>
      <xdr:row>14</xdr:row>
      <xdr:rowOff>21513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DE57D44E-65CD-4113-803D-801D5593F665}"/>
            </a:ext>
          </a:extLst>
        </xdr:cNvPr>
        <xdr:cNvSpPr txBox="1">
          <a:spLocks noChangeArrowheads="1"/>
        </xdr:cNvSpPr>
      </xdr:nvSpPr>
      <xdr:spPr bwMode="auto">
        <a:xfrm>
          <a:off x="2295525" y="7458075"/>
          <a:ext cx="82550" cy="272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92075</xdr:colOff>
      <xdr:row>14</xdr:row>
      <xdr:rowOff>21513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77B9F3A8-429E-4102-ABC9-AF9E091E87F7}"/>
            </a:ext>
          </a:extLst>
        </xdr:cNvPr>
        <xdr:cNvSpPr txBox="1">
          <a:spLocks noChangeArrowheads="1"/>
        </xdr:cNvSpPr>
      </xdr:nvSpPr>
      <xdr:spPr bwMode="auto">
        <a:xfrm>
          <a:off x="2295525" y="7458075"/>
          <a:ext cx="82550" cy="272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342900</xdr:colOff>
      <xdr:row>14</xdr:row>
      <xdr:rowOff>0</xdr:rowOff>
    </xdr:from>
    <xdr:to>
      <xdr:col>4</xdr:col>
      <xdr:colOff>39286</xdr:colOff>
      <xdr:row>14</xdr:row>
      <xdr:rowOff>21894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5772050E-D257-445D-A710-914080B84CF8}"/>
            </a:ext>
          </a:extLst>
        </xdr:cNvPr>
        <xdr:cNvSpPr txBox="1">
          <a:spLocks noChangeArrowheads="1"/>
        </xdr:cNvSpPr>
      </xdr:nvSpPr>
      <xdr:spPr bwMode="auto">
        <a:xfrm>
          <a:off x="2457450" y="7458075"/>
          <a:ext cx="39286" cy="276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92075</xdr:colOff>
      <xdr:row>14</xdr:row>
      <xdr:rowOff>21082</xdr:rowOff>
    </xdr:to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7F156CA0-750B-4586-9361-2C87746419F6}"/>
            </a:ext>
          </a:extLst>
        </xdr:cNvPr>
        <xdr:cNvSpPr txBox="1">
          <a:spLocks noChangeArrowheads="1"/>
        </xdr:cNvSpPr>
      </xdr:nvSpPr>
      <xdr:spPr bwMode="auto">
        <a:xfrm>
          <a:off x="2295525" y="7458075"/>
          <a:ext cx="82550" cy="26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92075</xdr:colOff>
      <xdr:row>14</xdr:row>
      <xdr:rowOff>21082</xdr:rowOff>
    </xdr:to>
    <xdr:sp macro="" textlink="">
      <xdr:nvSpPr>
        <xdr:cNvPr id="9" name="Text Box 3">
          <a:extLst>
            <a:ext uri="{FF2B5EF4-FFF2-40B4-BE49-F238E27FC236}">
              <a16:creationId xmlns:a16="http://schemas.microsoft.com/office/drawing/2014/main" id="{8C334F14-A61D-4D95-8FE7-530140BBE5BC}"/>
            </a:ext>
          </a:extLst>
        </xdr:cNvPr>
        <xdr:cNvSpPr txBox="1">
          <a:spLocks noChangeArrowheads="1"/>
        </xdr:cNvSpPr>
      </xdr:nvSpPr>
      <xdr:spPr bwMode="auto">
        <a:xfrm>
          <a:off x="2295525" y="7458075"/>
          <a:ext cx="82550" cy="26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92075</xdr:colOff>
      <xdr:row>14</xdr:row>
      <xdr:rowOff>21082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454F2ABE-25FF-4461-A97E-7E9FE6A90D22}"/>
            </a:ext>
          </a:extLst>
        </xdr:cNvPr>
        <xdr:cNvSpPr txBox="1">
          <a:spLocks noChangeArrowheads="1"/>
        </xdr:cNvSpPr>
      </xdr:nvSpPr>
      <xdr:spPr bwMode="auto">
        <a:xfrm>
          <a:off x="2295525" y="7458075"/>
          <a:ext cx="82550" cy="26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92075</xdr:colOff>
      <xdr:row>14</xdr:row>
      <xdr:rowOff>21082</xdr:rowOff>
    </xdr:to>
    <xdr:sp macro="" textlink="">
      <xdr:nvSpPr>
        <xdr:cNvPr id="11" name="Text Box 5">
          <a:extLst>
            <a:ext uri="{FF2B5EF4-FFF2-40B4-BE49-F238E27FC236}">
              <a16:creationId xmlns:a16="http://schemas.microsoft.com/office/drawing/2014/main" id="{5D914519-F59C-4C87-B971-3E0E4FE008AF}"/>
            </a:ext>
          </a:extLst>
        </xdr:cNvPr>
        <xdr:cNvSpPr txBox="1">
          <a:spLocks noChangeArrowheads="1"/>
        </xdr:cNvSpPr>
      </xdr:nvSpPr>
      <xdr:spPr bwMode="auto">
        <a:xfrm>
          <a:off x="2295525" y="7458075"/>
          <a:ext cx="82550" cy="26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342900</xdr:colOff>
      <xdr:row>14</xdr:row>
      <xdr:rowOff>0</xdr:rowOff>
    </xdr:from>
    <xdr:to>
      <xdr:col>4</xdr:col>
      <xdr:colOff>39286</xdr:colOff>
      <xdr:row>14</xdr:row>
      <xdr:rowOff>21844</xdr:rowOff>
    </xdr:to>
    <xdr:sp macro="" textlink="">
      <xdr:nvSpPr>
        <xdr:cNvPr id="12" name="Text Box 6">
          <a:extLst>
            <a:ext uri="{FF2B5EF4-FFF2-40B4-BE49-F238E27FC236}">
              <a16:creationId xmlns:a16="http://schemas.microsoft.com/office/drawing/2014/main" id="{DD6C7E9D-4E4A-41B6-9E55-3DFA98EBA394}"/>
            </a:ext>
          </a:extLst>
        </xdr:cNvPr>
        <xdr:cNvSpPr txBox="1">
          <a:spLocks noChangeArrowheads="1"/>
        </xdr:cNvSpPr>
      </xdr:nvSpPr>
      <xdr:spPr bwMode="auto">
        <a:xfrm>
          <a:off x="2457450" y="7458075"/>
          <a:ext cx="39286" cy="275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342900</xdr:colOff>
      <xdr:row>14</xdr:row>
      <xdr:rowOff>0</xdr:rowOff>
    </xdr:from>
    <xdr:to>
      <xdr:col>4</xdr:col>
      <xdr:colOff>377952</xdr:colOff>
      <xdr:row>14</xdr:row>
      <xdr:rowOff>21844</xdr:rowOff>
    </xdr:to>
    <xdr:sp macro="" textlink="">
      <xdr:nvSpPr>
        <xdr:cNvPr id="13" name="Text Box 6">
          <a:extLst>
            <a:ext uri="{FF2B5EF4-FFF2-40B4-BE49-F238E27FC236}">
              <a16:creationId xmlns:a16="http://schemas.microsoft.com/office/drawing/2014/main" id="{AE39D434-EE6E-443D-A8F2-16807B0827DC}"/>
            </a:ext>
          </a:extLst>
        </xdr:cNvPr>
        <xdr:cNvSpPr txBox="1">
          <a:spLocks noChangeArrowheads="1"/>
        </xdr:cNvSpPr>
      </xdr:nvSpPr>
      <xdr:spPr bwMode="auto">
        <a:xfrm>
          <a:off x="2800350" y="7458075"/>
          <a:ext cx="35052" cy="275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92075</xdr:colOff>
      <xdr:row>14</xdr:row>
      <xdr:rowOff>21513</xdr:rowOff>
    </xdr:to>
    <xdr:sp macro="" textlink="">
      <xdr:nvSpPr>
        <xdr:cNvPr id="14" name="Text Box 2">
          <a:extLst>
            <a:ext uri="{FF2B5EF4-FFF2-40B4-BE49-F238E27FC236}">
              <a16:creationId xmlns:a16="http://schemas.microsoft.com/office/drawing/2014/main" id="{ED387746-5705-48F1-9A93-66B76BC94D4F}"/>
            </a:ext>
          </a:extLst>
        </xdr:cNvPr>
        <xdr:cNvSpPr txBox="1">
          <a:spLocks noChangeArrowheads="1"/>
        </xdr:cNvSpPr>
      </xdr:nvSpPr>
      <xdr:spPr bwMode="auto">
        <a:xfrm>
          <a:off x="2295525" y="7458075"/>
          <a:ext cx="82550" cy="272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92075</xdr:colOff>
      <xdr:row>14</xdr:row>
      <xdr:rowOff>21513</xdr:rowOff>
    </xdr:to>
    <xdr:sp macro="" textlink="">
      <xdr:nvSpPr>
        <xdr:cNvPr id="15" name="Text Box 3">
          <a:extLst>
            <a:ext uri="{FF2B5EF4-FFF2-40B4-BE49-F238E27FC236}">
              <a16:creationId xmlns:a16="http://schemas.microsoft.com/office/drawing/2014/main" id="{9A39B49C-D91D-49FC-AC0F-B346D0B5109B}"/>
            </a:ext>
          </a:extLst>
        </xdr:cNvPr>
        <xdr:cNvSpPr txBox="1">
          <a:spLocks noChangeArrowheads="1"/>
        </xdr:cNvSpPr>
      </xdr:nvSpPr>
      <xdr:spPr bwMode="auto">
        <a:xfrm>
          <a:off x="2295525" y="7458075"/>
          <a:ext cx="82550" cy="272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92075</xdr:colOff>
      <xdr:row>14</xdr:row>
      <xdr:rowOff>21513</xdr:rowOff>
    </xdr:to>
    <xdr:sp macro="" textlink="">
      <xdr:nvSpPr>
        <xdr:cNvPr id="16" name="Text Box 4">
          <a:extLst>
            <a:ext uri="{FF2B5EF4-FFF2-40B4-BE49-F238E27FC236}">
              <a16:creationId xmlns:a16="http://schemas.microsoft.com/office/drawing/2014/main" id="{76B6C4A9-9DCD-4DD3-AC8C-0D790F5250A7}"/>
            </a:ext>
          </a:extLst>
        </xdr:cNvPr>
        <xdr:cNvSpPr txBox="1">
          <a:spLocks noChangeArrowheads="1"/>
        </xdr:cNvSpPr>
      </xdr:nvSpPr>
      <xdr:spPr bwMode="auto">
        <a:xfrm>
          <a:off x="2295525" y="7458075"/>
          <a:ext cx="82550" cy="272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92075</xdr:colOff>
      <xdr:row>14</xdr:row>
      <xdr:rowOff>21513</xdr:rowOff>
    </xdr:to>
    <xdr:sp macro="" textlink="">
      <xdr:nvSpPr>
        <xdr:cNvPr id="17" name="Text Box 5">
          <a:extLst>
            <a:ext uri="{FF2B5EF4-FFF2-40B4-BE49-F238E27FC236}">
              <a16:creationId xmlns:a16="http://schemas.microsoft.com/office/drawing/2014/main" id="{7D88086E-5A66-4D24-9D14-081FFC14822D}"/>
            </a:ext>
          </a:extLst>
        </xdr:cNvPr>
        <xdr:cNvSpPr txBox="1">
          <a:spLocks noChangeArrowheads="1"/>
        </xdr:cNvSpPr>
      </xdr:nvSpPr>
      <xdr:spPr bwMode="auto">
        <a:xfrm>
          <a:off x="2295525" y="7458075"/>
          <a:ext cx="82550" cy="272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92075</xdr:colOff>
      <xdr:row>14</xdr:row>
      <xdr:rowOff>21463</xdr:rowOff>
    </xdr:to>
    <xdr:sp macro="" textlink="">
      <xdr:nvSpPr>
        <xdr:cNvPr id="18" name="Text Box 2">
          <a:extLst>
            <a:ext uri="{FF2B5EF4-FFF2-40B4-BE49-F238E27FC236}">
              <a16:creationId xmlns:a16="http://schemas.microsoft.com/office/drawing/2014/main" id="{7976EA49-255D-46B5-AC4A-2D32E659B48F}"/>
            </a:ext>
          </a:extLst>
        </xdr:cNvPr>
        <xdr:cNvSpPr txBox="1">
          <a:spLocks noChangeArrowheads="1"/>
        </xdr:cNvSpPr>
      </xdr:nvSpPr>
      <xdr:spPr bwMode="auto">
        <a:xfrm>
          <a:off x="2295525" y="7458075"/>
          <a:ext cx="82550" cy="27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92075</xdr:colOff>
      <xdr:row>14</xdr:row>
      <xdr:rowOff>21463</xdr:rowOff>
    </xdr:to>
    <xdr:sp macro="" textlink="">
      <xdr:nvSpPr>
        <xdr:cNvPr id="19" name="Text Box 3">
          <a:extLst>
            <a:ext uri="{FF2B5EF4-FFF2-40B4-BE49-F238E27FC236}">
              <a16:creationId xmlns:a16="http://schemas.microsoft.com/office/drawing/2014/main" id="{EB5F68C8-5C03-4992-8FBB-5A5A7F9DBF89}"/>
            </a:ext>
          </a:extLst>
        </xdr:cNvPr>
        <xdr:cNvSpPr txBox="1">
          <a:spLocks noChangeArrowheads="1"/>
        </xdr:cNvSpPr>
      </xdr:nvSpPr>
      <xdr:spPr bwMode="auto">
        <a:xfrm>
          <a:off x="2295525" y="7458075"/>
          <a:ext cx="82550" cy="27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92075</xdr:colOff>
      <xdr:row>14</xdr:row>
      <xdr:rowOff>21463</xdr:rowOff>
    </xdr:to>
    <xdr:sp macro="" textlink="">
      <xdr:nvSpPr>
        <xdr:cNvPr id="20" name="Text Box 4">
          <a:extLst>
            <a:ext uri="{FF2B5EF4-FFF2-40B4-BE49-F238E27FC236}">
              <a16:creationId xmlns:a16="http://schemas.microsoft.com/office/drawing/2014/main" id="{CD7A691C-B531-41CD-89EF-50A63B674256}"/>
            </a:ext>
          </a:extLst>
        </xdr:cNvPr>
        <xdr:cNvSpPr txBox="1">
          <a:spLocks noChangeArrowheads="1"/>
        </xdr:cNvSpPr>
      </xdr:nvSpPr>
      <xdr:spPr bwMode="auto">
        <a:xfrm>
          <a:off x="2295525" y="7458075"/>
          <a:ext cx="82550" cy="27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92075</xdr:colOff>
      <xdr:row>14</xdr:row>
      <xdr:rowOff>21463</xdr:rowOff>
    </xdr:to>
    <xdr:sp macro="" textlink="">
      <xdr:nvSpPr>
        <xdr:cNvPr id="21" name="Text Box 5">
          <a:extLst>
            <a:ext uri="{FF2B5EF4-FFF2-40B4-BE49-F238E27FC236}">
              <a16:creationId xmlns:a16="http://schemas.microsoft.com/office/drawing/2014/main" id="{422E5965-8B29-40F1-BBE4-D7D3152D12C9}"/>
            </a:ext>
          </a:extLst>
        </xdr:cNvPr>
        <xdr:cNvSpPr txBox="1">
          <a:spLocks noChangeArrowheads="1"/>
        </xdr:cNvSpPr>
      </xdr:nvSpPr>
      <xdr:spPr bwMode="auto">
        <a:xfrm>
          <a:off x="2295525" y="7458075"/>
          <a:ext cx="82550" cy="27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342900</xdr:colOff>
      <xdr:row>14</xdr:row>
      <xdr:rowOff>0</xdr:rowOff>
    </xdr:from>
    <xdr:to>
      <xdr:col>4</xdr:col>
      <xdr:colOff>39286</xdr:colOff>
      <xdr:row>14</xdr:row>
      <xdr:rowOff>22275</xdr:rowOff>
    </xdr:to>
    <xdr:sp macro="" textlink="">
      <xdr:nvSpPr>
        <xdr:cNvPr id="22" name="Text Box 6">
          <a:extLst>
            <a:ext uri="{FF2B5EF4-FFF2-40B4-BE49-F238E27FC236}">
              <a16:creationId xmlns:a16="http://schemas.microsoft.com/office/drawing/2014/main" id="{9FFA7C58-CF3D-40D8-9A41-891F1EFBE424}"/>
            </a:ext>
          </a:extLst>
        </xdr:cNvPr>
        <xdr:cNvSpPr txBox="1">
          <a:spLocks noChangeArrowheads="1"/>
        </xdr:cNvSpPr>
      </xdr:nvSpPr>
      <xdr:spPr bwMode="auto">
        <a:xfrm>
          <a:off x="2457450" y="7458075"/>
          <a:ext cx="39286" cy="27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92075</xdr:colOff>
      <xdr:row>14</xdr:row>
      <xdr:rowOff>21463</xdr:rowOff>
    </xdr:to>
    <xdr:sp macro="" textlink="">
      <xdr:nvSpPr>
        <xdr:cNvPr id="23" name="Text Box 2">
          <a:extLst>
            <a:ext uri="{FF2B5EF4-FFF2-40B4-BE49-F238E27FC236}">
              <a16:creationId xmlns:a16="http://schemas.microsoft.com/office/drawing/2014/main" id="{6C163C36-CC28-4C14-B8C3-46F0B3982204}"/>
            </a:ext>
          </a:extLst>
        </xdr:cNvPr>
        <xdr:cNvSpPr txBox="1">
          <a:spLocks noChangeArrowheads="1"/>
        </xdr:cNvSpPr>
      </xdr:nvSpPr>
      <xdr:spPr bwMode="auto">
        <a:xfrm>
          <a:off x="2295525" y="7458075"/>
          <a:ext cx="82550" cy="27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92075</xdr:colOff>
      <xdr:row>14</xdr:row>
      <xdr:rowOff>21463</xdr:rowOff>
    </xdr:to>
    <xdr:sp macro="" textlink="">
      <xdr:nvSpPr>
        <xdr:cNvPr id="24" name="Text Box 3">
          <a:extLst>
            <a:ext uri="{FF2B5EF4-FFF2-40B4-BE49-F238E27FC236}">
              <a16:creationId xmlns:a16="http://schemas.microsoft.com/office/drawing/2014/main" id="{FBCA7351-78AB-414C-BD4A-3C556EA70E20}"/>
            </a:ext>
          </a:extLst>
        </xdr:cNvPr>
        <xdr:cNvSpPr txBox="1">
          <a:spLocks noChangeArrowheads="1"/>
        </xdr:cNvSpPr>
      </xdr:nvSpPr>
      <xdr:spPr bwMode="auto">
        <a:xfrm>
          <a:off x="2295525" y="7458075"/>
          <a:ext cx="82550" cy="27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92075</xdr:colOff>
      <xdr:row>14</xdr:row>
      <xdr:rowOff>21463</xdr:rowOff>
    </xdr:to>
    <xdr:sp macro="" textlink="">
      <xdr:nvSpPr>
        <xdr:cNvPr id="25" name="Text Box 4">
          <a:extLst>
            <a:ext uri="{FF2B5EF4-FFF2-40B4-BE49-F238E27FC236}">
              <a16:creationId xmlns:a16="http://schemas.microsoft.com/office/drawing/2014/main" id="{CE1B8E54-F46D-4B42-89EC-01C3E417FC70}"/>
            </a:ext>
          </a:extLst>
        </xdr:cNvPr>
        <xdr:cNvSpPr txBox="1">
          <a:spLocks noChangeArrowheads="1"/>
        </xdr:cNvSpPr>
      </xdr:nvSpPr>
      <xdr:spPr bwMode="auto">
        <a:xfrm>
          <a:off x="2295525" y="7458075"/>
          <a:ext cx="82550" cy="27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92075</xdr:colOff>
      <xdr:row>14</xdr:row>
      <xdr:rowOff>21463</xdr:rowOff>
    </xdr:to>
    <xdr:sp macro="" textlink="">
      <xdr:nvSpPr>
        <xdr:cNvPr id="26" name="Text Box 5">
          <a:extLst>
            <a:ext uri="{FF2B5EF4-FFF2-40B4-BE49-F238E27FC236}">
              <a16:creationId xmlns:a16="http://schemas.microsoft.com/office/drawing/2014/main" id="{1C09745A-91BE-4CB2-83F3-630F998E4C7C}"/>
            </a:ext>
          </a:extLst>
        </xdr:cNvPr>
        <xdr:cNvSpPr txBox="1">
          <a:spLocks noChangeArrowheads="1"/>
        </xdr:cNvSpPr>
      </xdr:nvSpPr>
      <xdr:spPr bwMode="auto">
        <a:xfrm>
          <a:off x="2295525" y="7458075"/>
          <a:ext cx="82550" cy="27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92075</xdr:colOff>
      <xdr:row>14</xdr:row>
      <xdr:rowOff>21463</xdr:rowOff>
    </xdr:to>
    <xdr:sp macro="" textlink="">
      <xdr:nvSpPr>
        <xdr:cNvPr id="27" name="Text Box 2">
          <a:extLst>
            <a:ext uri="{FF2B5EF4-FFF2-40B4-BE49-F238E27FC236}">
              <a16:creationId xmlns:a16="http://schemas.microsoft.com/office/drawing/2014/main" id="{F9EBBEE0-36F0-4CF0-B4AF-737E3D4F05B9}"/>
            </a:ext>
          </a:extLst>
        </xdr:cNvPr>
        <xdr:cNvSpPr txBox="1">
          <a:spLocks noChangeArrowheads="1"/>
        </xdr:cNvSpPr>
      </xdr:nvSpPr>
      <xdr:spPr bwMode="auto">
        <a:xfrm>
          <a:off x="2295525" y="7458075"/>
          <a:ext cx="82550" cy="27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92075</xdr:colOff>
      <xdr:row>14</xdr:row>
      <xdr:rowOff>21463</xdr:rowOff>
    </xdr:to>
    <xdr:sp macro="" textlink="">
      <xdr:nvSpPr>
        <xdr:cNvPr id="28" name="Text Box 3">
          <a:extLst>
            <a:ext uri="{FF2B5EF4-FFF2-40B4-BE49-F238E27FC236}">
              <a16:creationId xmlns:a16="http://schemas.microsoft.com/office/drawing/2014/main" id="{BEE7A11B-28D8-4DAF-9FFD-E3AB41822A7D}"/>
            </a:ext>
          </a:extLst>
        </xdr:cNvPr>
        <xdr:cNvSpPr txBox="1">
          <a:spLocks noChangeArrowheads="1"/>
        </xdr:cNvSpPr>
      </xdr:nvSpPr>
      <xdr:spPr bwMode="auto">
        <a:xfrm>
          <a:off x="2295525" y="7458075"/>
          <a:ext cx="82550" cy="27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92075</xdr:colOff>
      <xdr:row>14</xdr:row>
      <xdr:rowOff>21463</xdr:rowOff>
    </xdr:to>
    <xdr:sp macro="" textlink="">
      <xdr:nvSpPr>
        <xdr:cNvPr id="29" name="Text Box 4">
          <a:extLst>
            <a:ext uri="{FF2B5EF4-FFF2-40B4-BE49-F238E27FC236}">
              <a16:creationId xmlns:a16="http://schemas.microsoft.com/office/drawing/2014/main" id="{60802A4F-7DFA-4333-9EC8-7B25155154A6}"/>
            </a:ext>
          </a:extLst>
        </xdr:cNvPr>
        <xdr:cNvSpPr txBox="1">
          <a:spLocks noChangeArrowheads="1"/>
        </xdr:cNvSpPr>
      </xdr:nvSpPr>
      <xdr:spPr bwMode="auto">
        <a:xfrm>
          <a:off x="2295525" y="7458075"/>
          <a:ext cx="82550" cy="27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92075</xdr:colOff>
      <xdr:row>14</xdr:row>
      <xdr:rowOff>21463</xdr:rowOff>
    </xdr:to>
    <xdr:sp macro="" textlink="">
      <xdr:nvSpPr>
        <xdr:cNvPr id="30" name="Text Box 5">
          <a:extLst>
            <a:ext uri="{FF2B5EF4-FFF2-40B4-BE49-F238E27FC236}">
              <a16:creationId xmlns:a16="http://schemas.microsoft.com/office/drawing/2014/main" id="{CCEF9A67-0011-4852-93D5-E399A2CDED63}"/>
            </a:ext>
          </a:extLst>
        </xdr:cNvPr>
        <xdr:cNvSpPr txBox="1">
          <a:spLocks noChangeArrowheads="1"/>
        </xdr:cNvSpPr>
      </xdr:nvSpPr>
      <xdr:spPr bwMode="auto">
        <a:xfrm>
          <a:off x="2295525" y="7458075"/>
          <a:ext cx="82550" cy="27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92075</xdr:colOff>
      <xdr:row>14</xdr:row>
      <xdr:rowOff>21463</xdr:rowOff>
    </xdr:to>
    <xdr:sp macro="" textlink="">
      <xdr:nvSpPr>
        <xdr:cNvPr id="31" name="Text Box 2">
          <a:extLst>
            <a:ext uri="{FF2B5EF4-FFF2-40B4-BE49-F238E27FC236}">
              <a16:creationId xmlns:a16="http://schemas.microsoft.com/office/drawing/2014/main" id="{87E50518-528F-4DB0-80F9-111288A2397A}"/>
            </a:ext>
          </a:extLst>
        </xdr:cNvPr>
        <xdr:cNvSpPr txBox="1">
          <a:spLocks noChangeArrowheads="1"/>
        </xdr:cNvSpPr>
      </xdr:nvSpPr>
      <xdr:spPr bwMode="auto">
        <a:xfrm>
          <a:off x="2295525" y="7458075"/>
          <a:ext cx="82550" cy="27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92075</xdr:colOff>
      <xdr:row>14</xdr:row>
      <xdr:rowOff>21463</xdr:rowOff>
    </xdr:to>
    <xdr:sp macro="" textlink="">
      <xdr:nvSpPr>
        <xdr:cNvPr id="32" name="Text Box 3">
          <a:extLst>
            <a:ext uri="{FF2B5EF4-FFF2-40B4-BE49-F238E27FC236}">
              <a16:creationId xmlns:a16="http://schemas.microsoft.com/office/drawing/2014/main" id="{B3880A09-82E2-433A-93C4-6FB9E90202A2}"/>
            </a:ext>
          </a:extLst>
        </xdr:cNvPr>
        <xdr:cNvSpPr txBox="1">
          <a:spLocks noChangeArrowheads="1"/>
        </xdr:cNvSpPr>
      </xdr:nvSpPr>
      <xdr:spPr bwMode="auto">
        <a:xfrm>
          <a:off x="2295525" y="7458075"/>
          <a:ext cx="82550" cy="27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92075</xdr:colOff>
      <xdr:row>14</xdr:row>
      <xdr:rowOff>21463</xdr:rowOff>
    </xdr:to>
    <xdr:sp macro="" textlink="">
      <xdr:nvSpPr>
        <xdr:cNvPr id="33" name="Text Box 4">
          <a:extLst>
            <a:ext uri="{FF2B5EF4-FFF2-40B4-BE49-F238E27FC236}">
              <a16:creationId xmlns:a16="http://schemas.microsoft.com/office/drawing/2014/main" id="{71D05FF9-1B9C-4F36-86DF-A43AFBD3DC71}"/>
            </a:ext>
          </a:extLst>
        </xdr:cNvPr>
        <xdr:cNvSpPr txBox="1">
          <a:spLocks noChangeArrowheads="1"/>
        </xdr:cNvSpPr>
      </xdr:nvSpPr>
      <xdr:spPr bwMode="auto">
        <a:xfrm>
          <a:off x="2295525" y="7458075"/>
          <a:ext cx="82550" cy="27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92075</xdr:colOff>
      <xdr:row>14</xdr:row>
      <xdr:rowOff>21463</xdr:rowOff>
    </xdr:to>
    <xdr:sp macro="" textlink="">
      <xdr:nvSpPr>
        <xdr:cNvPr id="34" name="Text Box 5">
          <a:extLst>
            <a:ext uri="{FF2B5EF4-FFF2-40B4-BE49-F238E27FC236}">
              <a16:creationId xmlns:a16="http://schemas.microsoft.com/office/drawing/2014/main" id="{34928840-E425-4D87-9214-B03436645ACC}"/>
            </a:ext>
          </a:extLst>
        </xdr:cNvPr>
        <xdr:cNvSpPr txBox="1">
          <a:spLocks noChangeArrowheads="1"/>
        </xdr:cNvSpPr>
      </xdr:nvSpPr>
      <xdr:spPr bwMode="auto">
        <a:xfrm>
          <a:off x="2295525" y="7458075"/>
          <a:ext cx="82550" cy="27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173831</xdr:colOff>
      <xdr:row>0</xdr:row>
      <xdr:rowOff>178593</xdr:rowOff>
    </xdr:from>
    <xdr:to>
      <xdr:col>2</xdr:col>
      <xdr:colOff>1006487</xdr:colOff>
      <xdr:row>1</xdr:row>
      <xdr:rowOff>170338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id="{7D99D237-525C-438E-9614-7529BF40CD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3831" y="178593"/>
          <a:ext cx="2324271" cy="10628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0</xdr:row>
      <xdr:rowOff>320675</xdr:rowOff>
    </xdr:to>
    <xdr:sp macro="" textlink="">
      <xdr:nvSpPr>
        <xdr:cNvPr id="2" name="AutoShape 1" descr="C:\Users\idm250958\AppData\Local\Microsoft\Windows\INetCache\Content.MSO\D59B441.tmp">
          <a:extLst>
            <a:ext uri="{FF2B5EF4-FFF2-40B4-BE49-F238E27FC236}">
              <a16:creationId xmlns:a16="http://schemas.microsoft.com/office/drawing/2014/main" id="{F7233C06-BF08-4F54-B978-98B9ACBC3DDE}"/>
            </a:ext>
          </a:extLst>
        </xdr:cNvPr>
        <xdr:cNvSpPr>
          <a:spLocks noChangeAspect="1" noChangeArrowheads="1"/>
        </xdr:cNvSpPr>
      </xdr:nvSpPr>
      <xdr:spPr bwMode="auto">
        <a:xfrm>
          <a:off x="514350" y="0"/>
          <a:ext cx="304800" cy="3244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0</xdr:row>
      <xdr:rowOff>320675</xdr:rowOff>
    </xdr:to>
    <xdr:sp macro="" textlink="">
      <xdr:nvSpPr>
        <xdr:cNvPr id="3" name="AutoShape 2" descr="C:\Users\idm250958\AppData\Local\Microsoft\Windows\INetCache\Content.MSO\D59B441.tmp">
          <a:extLst>
            <a:ext uri="{FF2B5EF4-FFF2-40B4-BE49-F238E27FC236}">
              <a16:creationId xmlns:a16="http://schemas.microsoft.com/office/drawing/2014/main" id="{75E6B412-A8CF-4FEC-97F2-05AF87088920}"/>
            </a:ext>
          </a:extLst>
        </xdr:cNvPr>
        <xdr:cNvSpPr>
          <a:spLocks noChangeAspect="1" noChangeArrowheads="1"/>
        </xdr:cNvSpPr>
      </xdr:nvSpPr>
      <xdr:spPr bwMode="auto">
        <a:xfrm>
          <a:off x="514350" y="0"/>
          <a:ext cx="304800" cy="3244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0</xdr:row>
      <xdr:rowOff>320675</xdr:rowOff>
    </xdr:to>
    <xdr:sp macro="" textlink="">
      <xdr:nvSpPr>
        <xdr:cNvPr id="4" name="AutoShape 3" descr="C:\Users\idm250958\AppData\Local\Microsoft\Windows\INetCache\Content.MSO\D59B441.tmp">
          <a:extLst>
            <a:ext uri="{FF2B5EF4-FFF2-40B4-BE49-F238E27FC236}">
              <a16:creationId xmlns:a16="http://schemas.microsoft.com/office/drawing/2014/main" id="{DCC9BFAD-F5F6-4B86-8F7E-E0DDDEA9C0B9}"/>
            </a:ext>
          </a:extLst>
        </xdr:cNvPr>
        <xdr:cNvSpPr>
          <a:spLocks noChangeAspect="1" noChangeArrowheads="1"/>
        </xdr:cNvSpPr>
      </xdr:nvSpPr>
      <xdr:spPr bwMode="auto">
        <a:xfrm>
          <a:off x="514350" y="0"/>
          <a:ext cx="304800" cy="3244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306916</xdr:colOff>
      <xdr:row>0</xdr:row>
      <xdr:rowOff>158750</xdr:rowOff>
    </xdr:from>
    <xdr:to>
      <xdr:col>1</xdr:col>
      <xdr:colOff>2059493</xdr:colOff>
      <xdr:row>2</xdr:row>
      <xdr:rowOff>136366</xdr:rowOff>
    </xdr:to>
    <xdr:pic>
      <xdr:nvPicPr>
        <xdr:cNvPr id="5" name="Picture 5">
          <a:extLst>
            <a:ext uri="{FF2B5EF4-FFF2-40B4-BE49-F238E27FC236}">
              <a16:creationId xmlns:a16="http://schemas.microsoft.com/office/drawing/2014/main" id="{7EF1133A-C9E9-44DA-AE45-E3BC3C4D9F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6916" y="160655"/>
          <a:ext cx="2266927" cy="105775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0</xdr:row>
      <xdr:rowOff>324485</xdr:rowOff>
    </xdr:to>
    <xdr:sp macro="" textlink="">
      <xdr:nvSpPr>
        <xdr:cNvPr id="2" name="AutoShape 1" descr="C:\Users\idm250958\AppData\Local\Microsoft\Windows\INetCache\Content.MSO\D59B441.tmp">
          <a:extLst>
            <a:ext uri="{FF2B5EF4-FFF2-40B4-BE49-F238E27FC236}">
              <a16:creationId xmlns:a16="http://schemas.microsoft.com/office/drawing/2014/main" id="{8AEBC9DD-5958-4304-84E4-B516771F2EB8}"/>
            </a:ext>
          </a:extLst>
        </xdr:cNvPr>
        <xdr:cNvSpPr>
          <a:spLocks noChangeAspect="1" noChangeArrowheads="1"/>
        </xdr:cNvSpPr>
      </xdr:nvSpPr>
      <xdr:spPr bwMode="auto">
        <a:xfrm>
          <a:off x="2133600" y="0"/>
          <a:ext cx="304800" cy="320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0</xdr:row>
      <xdr:rowOff>324485</xdr:rowOff>
    </xdr:to>
    <xdr:sp macro="" textlink="">
      <xdr:nvSpPr>
        <xdr:cNvPr id="3" name="AutoShape 2" descr="C:\Users\idm250958\AppData\Local\Microsoft\Windows\INetCache\Content.MSO\D59B441.tmp">
          <a:extLst>
            <a:ext uri="{FF2B5EF4-FFF2-40B4-BE49-F238E27FC236}">
              <a16:creationId xmlns:a16="http://schemas.microsoft.com/office/drawing/2014/main" id="{4E9A85E7-11F6-4925-958A-E31EA3BD5F53}"/>
            </a:ext>
          </a:extLst>
        </xdr:cNvPr>
        <xdr:cNvSpPr>
          <a:spLocks noChangeAspect="1" noChangeArrowheads="1"/>
        </xdr:cNvSpPr>
      </xdr:nvSpPr>
      <xdr:spPr bwMode="auto">
        <a:xfrm>
          <a:off x="2133600" y="0"/>
          <a:ext cx="304800" cy="320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0</xdr:row>
      <xdr:rowOff>324485</xdr:rowOff>
    </xdr:to>
    <xdr:sp macro="" textlink="">
      <xdr:nvSpPr>
        <xdr:cNvPr id="4" name="AutoShape 3" descr="C:\Users\idm250958\AppData\Local\Microsoft\Windows\INetCache\Content.MSO\D59B441.tmp">
          <a:extLst>
            <a:ext uri="{FF2B5EF4-FFF2-40B4-BE49-F238E27FC236}">
              <a16:creationId xmlns:a16="http://schemas.microsoft.com/office/drawing/2014/main" id="{C03EC037-B86A-4D17-B052-4BD19F645ED9}"/>
            </a:ext>
          </a:extLst>
        </xdr:cNvPr>
        <xdr:cNvSpPr>
          <a:spLocks noChangeAspect="1" noChangeArrowheads="1"/>
        </xdr:cNvSpPr>
      </xdr:nvSpPr>
      <xdr:spPr bwMode="auto">
        <a:xfrm>
          <a:off x="2133600" y="0"/>
          <a:ext cx="304800" cy="320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306916</xdr:colOff>
      <xdr:row>0</xdr:row>
      <xdr:rowOff>158750</xdr:rowOff>
    </xdr:from>
    <xdr:to>
      <xdr:col>1</xdr:col>
      <xdr:colOff>2059493</xdr:colOff>
      <xdr:row>2</xdr:row>
      <xdr:rowOff>132556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106BF11F-301E-436F-8987-F6962EAF0E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6916" y="158750"/>
          <a:ext cx="2321096" cy="10564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318293</xdr:colOff>
      <xdr:row>0</xdr:row>
      <xdr:rowOff>309563</xdr:rowOff>
    </xdr:from>
    <xdr:to>
      <xdr:col>1</xdr:col>
      <xdr:colOff>2002801</xdr:colOff>
      <xdr:row>1</xdr:row>
      <xdr:rowOff>151606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8CE5878-4180-422E-9BC8-AD30AFA2C1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8293" y="309563"/>
          <a:ext cx="2327446" cy="10564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314325</xdr:colOff>
      <xdr:row>0</xdr:row>
      <xdr:rowOff>285750</xdr:rowOff>
    </xdr:from>
    <xdr:to>
      <xdr:col>1</xdr:col>
      <xdr:colOff>2149646</xdr:colOff>
      <xdr:row>1</xdr:row>
      <xdr:rowOff>133826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EFF4A5F-847A-421D-B621-20E11C9DCA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4325" y="285750"/>
          <a:ext cx="2321096" cy="105965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190500</xdr:rowOff>
    </xdr:from>
    <xdr:to>
      <xdr:col>1</xdr:col>
      <xdr:colOff>2073446</xdr:colOff>
      <xdr:row>1</xdr:row>
      <xdr:rowOff>21431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91C588A-8437-4584-8252-4D17EABBC1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125" y="190500"/>
          <a:ext cx="2321096" cy="105965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317500</xdr:colOff>
      <xdr:row>0</xdr:row>
      <xdr:rowOff>206375</xdr:rowOff>
    </xdr:from>
    <xdr:to>
      <xdr:col>1</xdr:col>
      <xdr:colOff>2150281</xdr:colOff>
      <xdr:row>1</xdr:row>
      <xdr:rowOff>55086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759BC21-68F7-4422-8185-4CC919209E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500" y="206375"/>
          <a:ext cx="2321096" cy="105965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345282</xdr:colOff>
      <xdr:row>0</xdr:row>
      <xdr:rowOff>261937</xdr:rowOff>
    </xdr:from>
    <xdr:to>
      <xdr:col>1</xdr:col>
      <xdr:colOff>2151075</xdr:colOff>
      <xdr:row>1</xdr:row>
      <xdr:rowOff>97630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36D0406-00B4-47A7-87EF-304CA1B8F0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5282" y="261937"/>
          <a:ext cx="2321096" cy="105965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0</xdr:row>
      <xdr:rowOff>190500</xdr:rowOff>
    </xdr:from>
    <xdr:to>
      <xdr:col>1</xdr:col>
      <xdr:colOff>2092496</xdr:colOff>
      <xdr:row>1</xdr:row>
      <xdr:rowOff>21431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0FFA09F-9006-4560-87D2-34ABC895F3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190500"/>
          <a:ext cx="2321096" cy="10596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5515B-CA7D-4106-8A02-7C0A4392D3A7}">
  <sheetPr>
    <pageSetUpPr fitToPage="1"/>
  </sheetPr>
  <dimension ref="A1:M31"/>
  <sheetViews>
    <sheetView showGridLines="0" view="pageBreakPreview" topLeftCell="B1" zoomScale="85" zoomScaleNormal="85" zoomScaleSheetLayoutView="85" workbookViewId="0">
      <selection activeCell="F12" sqref="F12"/>
    </sheetView>
  </sheetViews>
  <sheetFormatPr defaultRowHeight="14"/>
  <cols>
    <col min="1" max="1" width="16.36328125" style="2" customWidth="1"/>
    <col min="2" max="2" width="4.54296875" style="1" customWidth="1"/>
    <col min="3" max="3" width="19.54296875" style="1" customWidth="1"/>
    <col min="4" max="4" width="2.453125" style="1" customWidth="1"/>
    <col min="5" max="5" width="37.81640625" style="2" customWidth="1"/>
    <col min="6" max="6" width="29.81640625" style="2" customWidth="1"/>
    <col min="7" max="7" width="12.90625" style="2" customWidth="1"/>
    <col min="8" max="8" width="22.08984375" style="3" customWidth="1"/>
    <col min="9" max="9" width="19.453125" style="2" bestFit="1" customWidth="1"/>
    <col min="10" max="10" width="22.08984375" style="2" customWidth="1"/>
    <col min="11" max="11" width="23" style="2" customWidth="1"/>
    <col min="12" max="208" width="8.6328125" style="2"/>
    <col min="209" max="209" width="4.54296875" style="2" customWidth="1"/>
    <col min="210" max="210" width="62.453125" style="2" customWidth="1"/>
    <col min="211" max="211" width="11.54296875" style="2" customWidth="1"/>
    <col min="212" max="213" width="14.54296875" style="2" customWidth="1"/>
    <col min="214" max="215" width="16.54296875" style="2" customWidth="1"/>
    <col min="216" max="216" width="8.6328125" style="2"/>
    <col min="217" max="217" width="21.54296875" style="2" customWidth="1"/>
    <col min="218" max="218" width="8.6328125" style="2"/>
    <col min="219" max="219" width="22.54296875" style="2" customWidth="1"/>
    <col min="220" max="220" width="8.6328125" style="2"/>
    <col min="221" max="221" width="16.54296875" style="2" customWidth="1"/>
    <col min="222" max="222" width="17.453125" style="2" customWidth="1"/>
    <col min="223" max="223" width="16.453125" style="2" customWidth="1"/>
    <col min="224" max="464" width="8.6328125" style="2"/>
    <col min="465" max="465" width="4.54296875" style="2" customWidth="1"/>
    <col min="466" max="466" width="62.453125" style="2" customWidth="1"/>
    <col min="467" max="467" width="11.54296875" style="2" customWidth="1"/>
    <col min="468" max="469" width="14.54296875" style="2" customWidth="1"/>
    <col min="470" max="471" width="16.54296875" style="2" customWidth="1"/>
    <col min="472" max="472" width="8.6328125" style="2"/>
    <col min="473" max="473" width="21.54296875" style="2" customWidth="1"/>
    <col min="474" max="474" width="8.6328125" style="2"/>
    <col min="475" max="475" width="22.54296875" style="2" customWidth="1"/>
    <col min="476" max="476" width="8.6328125" style="2"/>
    <col min="477" max="477" width="16.54296875" style="2" customWidth="1"/>
    <col min="478" max="478" width="17.453125" style="2" customWidth="1"/>
    <col min="479" max="479" width="16.453125" style="2" customWidth="1"/>
    <col min="480" max="720" width="8.6328125" style="2"/>
    <col min="721" max="721" width="4.54296875" style="2" customWidth="1"/>
    <col min="722" max="722" width="62.453125" style="2" customWidth="1"/>
    <col min="723" max="723" width="11.54296875" style="2" customWidth="1"/>
    <col min="724" max="725" width="14.54296875" style="2" customWidth="1"/>
    <col min="726" max="727" width="16.54296875" style="2" customWidth="1"/>
    <col min="728" max="728" width="8.6328125" style="2"/>
    <col min="729" max="729" width="21.54296875" style="2" customWidth="1"/>
    <col min="730" max="730" width="8.6328125" style="2"/>
    <col min="731" max="731" width="22.54296875" style="2" customWidth="1"/>
    <col min="732" max="732" width="8.6328125" style="2"/>
    <col min="733" max="733" width="16.54296875" style="2" customWidth="1"/>
    <col min="734" max="734" width="17.453125" style="2" customWidth="1"/>
    <col min="735" max="735" width="16.453125" style="2" customWidth="1"/>
    <col min="736" max="976" width="8.6328125" style="2"/>
    <col min="977" max="977" width="4.54296875" style="2" customWidth="1"/>
    <col min="978" max="978" width="62.453125" style="2" customWidth="1"/>
    <col min="979" max="979" width="11.54296875" style="2" customWidth="1"/>
    <col min="980" max="981" width="14.54296875" style="2" customWidth="1"/>
    <col min="982" max="983" width="16.54296875" style="2" customWidth="1"/>
    <col min="984" max="984" width="8.6328125" style="2"/>
    <col min="985" max="985" width="21.54296875" style="2" customWidth="1"/>
    <col min="986" max="986" width="8.6328125" style="2"/>
    <col min="987" max="987" width="22.54296875" style="2" customWidth="1"/>
    <col min="988" max="988" width="8.6328125" style="2"/>
    <col min="989" max="989" width="16.54296875" style="2" customWidth="1"/>
    <col min="990" max="990" width="17.453125" style="2" customWidth="1"/>
    <col min="991" max="991" width="16.453125" style="2" customWidth="1"/>
    <col min="992" max="1232" width="8.6328125" style="2"/>
    <col min="1233" max="1233" width="4.54296875" style="2" customWidth="1"/>
    <col min="1234" max="1234" width="62.453125" style="2" customWidth="1"/>
    <col min="1235" max="1235" width="11.54296875" style="2" customWidth="1"/>
    <col min="1236" max="1237" width="14.54296875" style="2" customWidth="1"/>
    <col min="1238" max="1239" width="16.54296875" style="2" customWidth="1"/>
    <col min="1240" max="1240" width="8.6328125" style="2"/>
    <col min="1241" max="1241" width="21.54296875" style="2" customWidth="1"/>
    <col min="1242" max="1242" width="8.6328125" style="2"/>
    <col min="1243" max="1243" width="22.54296875" style="2" customWidth="1"/>
    <col min="1244" max="1244" width="8.6328125" style="2"/>
    <col min="1245" max="1245" width="16.54296875" style="2" customWidth="1"/>
    <col min="1246" max="1246" width="17.453125" style="2" customWidth="1"/>
    <col min="1247" max="1247" width="16.453125" style="2" customWidth="1"/>
    <col min="1248" max="1488" width="8.6328125" style="2"/>
    <col min="1489" max="1489" width="4.54296875" style="2" customWidth="1"/>
    <col min="1490" max="1490" width="62.453125" style="2" customWidth="1"/>
    <col min="1491" max="1491" width="11.54296875" style="2" customWidth="1"/>
    <col min="1492" max="1493" width="14.54296875" style="2" customWidth="1"/>
    <col min="1494" max="1495" width="16.54296875" style="2" customWidth="1"/>
    <col min="1496" max="1496" width="8.6328125" style="2"/>
    <col min="1497" max="1497" width="21.54296875" style="2" customWidth="1"/>
    <col min="1498" max="1498" width="8.6328125" style="2"/>
    <col min="1499" max="1499" width="22.54296875" style="2" customWidth="1"/>
    <col min="1500" max="1500" width="8.6328125" style="2"/>
    <col min="1501" max="1501" width="16.54296875" style="2" customWidth="1"/>
    <col min="1502" max="1502" width="17.453125" style="2" customWidth="1"/>
    <col min="1503" max="1503" width="16.453125" style="2" customWidth="1"/>
    <col min="1504" max="1744" width="8.6328125" style="2"/>
    <col min="1745" max="1745" width="4.54296875" style="2" customWidth="1"/>
    <col min="1746" max="1746" width="62.453125" style="2" customWidth="1"/>
    <col min="1747" max="1747" width="11.54296875" style="2" customWidth="1"/>
    <col min="1748" max="1749" width="14.54296875" style="2" customWidth="1"/>
    <col min="1750" max="1751" width="16.54296875" style="2" customWidth="1"/>
    <col min="1752" max="1752" width="8.6328125" style="2"/>
    <col min="1753" max="1753" width="21.54296875" style="2" customWidth="1"/>
    <col min="1754" max="1754" width="8.6328125" style="2"/>
    <col min="1755" max="1755" width="22.54296875" style="2" customWidth="1"/>
    <col min="1756" max="1756" width="8.6328125" style="2"/>
    <col min="1757" max="1757" width="16.54296875" style="2" customWidth="1"/>
    <col min="1758" max="1758" width="17.453125" style="2" customWidth="1"/>
    <col min="1759" max="1759" width="16.453125" style="2" customWidth="1"/>
    <col min="1760" max="2000" width="8.6328125" style="2"/>
    <col min="2001" max="2001" width="4.54296875" style="2" customWidth="1"/>
    <col min="2002" max="2002" width="62.453125" style="2" customWidth="1"/>
    <col min="2003" max="2003" width="11.54296875" style="2" customWidth="1"/>
    <col min="2004" max="2005" width="14.54296875" style="2" customWidth="1"/>
    <col min="2006" max="2007" width="16.54296875" style="2" customWidth="1"/>
    <col min="2008" max="2008" width="8.6328125" style="2"/>
    <col min="2009" max="2009" width="21.54296875" style="2" customWidth="1"/>
    <col min="2010" max="2010" width="8.6328125" style="2"/>
    <col min="2011" max="2011" width="22.54296875" style="2" customWidth="1"/>
    <col min="2012" max="2012" width="8.6328125" style="2"/>
    <col min="2013" max="2013" width="16.54296875" style="2" customWidth="1"/>
    <col min="2014" max="2014" width="17.453125" style="2" customWidth="1"/>
    <col min="2015" max="2015" width="16.453125" style="2" customWidth="1"/>
    <col min="2016" max="2256" width="8.6328125" style="2"/>
    <col min="2257" max="2257" width="4.54296875" style="2" customWidth="1"/>
    <col min="2258" max="2258" width="62.453125" style="2" customWidth="1"/>
    <col min="2259" max="2259" width="11.54296875" style="2" customWidth="1"/>
    <col min="2260" max="2261" width="14.54296875" style="2" customWidth="1"/>
    <col min="2262" max="2263" width="16.54296875" style="2" customWidth="1"/>
    <col min="2264" max="2264" width="8.6328125" style="2"/>
    <col min="2265" max="2265" width="21.54296875" style="2" customWidth="1"/>
    <col min="2266" max="2266" width="8.6328125" style="2"/>
    <col min="2267" max="2267" width="22.54296875" style="2" customWidth="1"/>
    <col min="2268" max="2268" width="8.6328125" style="2"/>
    <col min="2269" max="2269" width="16.54296875" style="2" customWidth="1"/>
    <col min="2270" max="2270" width="17.453125" style="2" customWidth="1"/>
    <col min="2271" max="2271" width="16.453125" style="2" customWidth="1"/>
    <col min="2272" max="2512" width="8.6328125" style="2"/>
    <col min="2513" max="2513" width="4.54296875" style="2" customWidth="1"/>
    <col min="2514" max="2514" width="62.453125" style="2" customWidth="1"/>
    <col min="2515" max="2515" width="11.54296875" style="2" customWidth="1"/>
    <col min="2516" max="2517" width="14.54296875" style="2" customWidth="1"/>
    <col min="2518" max="2519" width="16.54296875" style="2" customWidth="1"/>
    <col min="2520" max="2520" width="8.6328125" style="2"/>
    <col min="2521" max="2521" width="21.54296875" style="2" customWidth="1"/>
    <col min="2522" max="2522" width="8.6328125" style="2"/>
    <col min="2523" max="2523" width="22.54296875" style="2" customWidth="1"/>
    <col min="2524" max="2524" width="8.6328125" style="2"/>
    <col min="2525" max="2525" width="16.54296875" style="2" customWidth="1"/>
    <col min="2526" max="2526" width="17.453125" style="2" customWidth="1"/>
    <col min="2527" max="2527" width="16.453125" style="2" customWidth="1"/>
    <col min="2528" max="2768" width="8.6328125" style="2"/>
    <col min="2769" max="2769" width="4.54296875" style="2" customWidth="1"/>
    <col min="2770" max="2770" width="62.453125" style="2" customWidth="1"/>
    <col min="2771" max="2771" width="11.54296875" style="2" customWidth="1"/>
    <col min="2772" max="2773" width="14.54296875" style="2" customWidth="1"/>
    <col min="2774" max="2775" width="16.54296875" style="2" customWidth="1"/>
    <col min="2776" max="2776" width="8.6328125" style="2"/>
    <col min="2777" max="2777" width="21.54296875" style="2" customWidth="1"/>
    <col min="2778" max="2778" width="8.6328125" style="2"/>
    <col min="2779" max="2779" width="22.54296875" style="2" customWidth="1"/>
    <col min="2780" max="2780" width="8.6328125" style="2"/>
    <col min="2781" max="2781" width="16.54296875" style="2" customWidth="1"/>
    <col min="2782" max="2782" width="17.453125" style="2" customWidth="1"/>
    <col min="2783" max="2783" width="16.453125" style="2" customWidth="1"/>
    <col min="2784" max="3024" width="8.6328125" style="2"/>
    <col min="3025" max="3025" width="4.54296875" style="2" customWidth="1"/>
    <col min="3026" max="3026" width="62.453125" style="2" customWidth="1"/>
    <col min="3027" max="3027" width="11.54296875" style="2" customWidth="1"/>
    <col min="3028" max="3029" width="14.54296875" style="2" customWidth="1"/>
    <col min="3030" max="3031" width="16.54296875" style="2" customWidth="1"/>
    <col min="3032" max="3032" width="8.6328125" style="2"/>
    <col min="3033" max="3033" width="21.54296875" style="2" customWidth="1"/>
    <col min="3034" max="3034" width="8.6328125" style="2"/>
    <col min="3035" max="3035" width="22.54296875" style="2" customWidth="1"/>
    <col min="3036" max="3036" width="8.6328125" style="2"/>
    <col min="3037" max="3037" width="16.54296875" style="2" customWidth="1"/>
    <col min="3038" max="3038" width="17.453125" style="2" customWidth="1"/>
    <col min="3039" max="3039" width="16.453125" style="2" customWidth="1"/>
    <col min="3040" max="3280" width="8.6328125" style="2"/>
    <col min="3281" max="3281" width="4.54296875" style="2" customWidth="1"/>
    <col min="3282" max="3282" width="62.453125" style="2" customWidth="1"/>
    <col min="3283" max="3283" width="11.54296875" style="2" customWidth="1"/>
    <col min="3284" max="3285" width="14.54296875" style="2" customWidth="1"/>
    <col min="3286" max="3287" width="16.54296875" style="2" customWidth="1"/>
    <col min="3288" max="3288" width="8.6328125" style="2"/>
    <col min="3289" max="3289" width="21.54296875" style="2" customWidth="1"/>
    <col min="3290" max="3290" width="8.6328125" style="2"/>
    <col min="3291" max="3291" width="22.54296875" style="2" customWidth="1"/>
    <col min="3292" max="3292" width="8.6328125" style="2"/>
    <col min="3293" max="3293" width="16.54296875" style="2" customWidth="1"/>
    <col min="3294" max="3294" width="17.453125" style="2" customWidth="1"/>
    <col min="3295" max="3295" width="16.453125" style="2" customWidth="1"/>
    <col min="3296" max="3536" width="8.6328125" style="2"/>
    <col min="3537" max="3537" width="4.54296875" style="2" customWidth="1"/>
    <col min="3538" max="3538" width="62.453125" style="2" customWidth="1"/>
    <col min="3539" max="3539" width="11.54296875" style="2" customWidth="1"/>
    <col min="3540" max="3541" width="14.54296875" style="2" customWidth="1"/>
    <col min="3542" max="3543" width="16.54296875" style="2" customWidth="1"/>
    <col min="3544" max="3544" width="8.6328125" style="2"/>
    <col min="3545" max="3545" width="21.54296875" style="2" customWidth="1"/>
    <col min="3546" max="3546" width="8.6328125" style="2"/>
    <col min="3547" max="3547" width="22.54296875" style="2" customWidth="1"/>
    <col min="3548" max="3548" width="8.6328125" style="2"/>
    <col min="3549" max="3549" width="16.54296875" style="2" customWidth="1"/>
    <col min="3550" max="3550" width="17.453125" style="2" customWidth="1"/>
    <col min="3551" max="3551" width="16.453125" style="2" customWidth="1"/>
    <col min="3552" max="3792" width="8.6328125" style="2"/>
    <col min="3793" max="3793" width="4.54296875" style="2" customWidth="1"/>
    <col min="3794" max="3794" width="62.453125" style="2" customWidth="1"/>
    <col min="3795" max="3795" width="11.54296875" style="2" customWidth="1"/>
    <col min="3796" max="3797" width="14.54296875" style="2" customWidth="1"/>
    <col min="3798" max="3799" width="16.54296875" style="2" customWidth="1"/>
    <col min="3800" max="3800" width="8.6328125" style="2"/>
    <col min="3801" max="3801" width="21.54296875" style="2" customWidth="1"/>
    <col min="3802" max="3802" width="8.6328125" style="2"/>
    <col min="3803" max="3803" width="22.54296875" style="2" customWidth="1"/>
    <col min="3804" max="3804" width="8.6328125" style="2"/>
    <col min="3805" max="3805" width="16.54296875" style="2" customWidth="1"/>
    <col min="3806" max="3806" width="17.453125" style="2" customWidth="1"/>
    <col min="3807" max="3807" width="16.453125" style="2" customWidth="1"/>
    <col min="3808" max="4048" width="8.6328125" style="2"/>
    <col min="4049" max="4049" width="4.54296875" style="2" customWidth="1"/>
    <col min="4050" max="4050" width="62.453125" style="2" customWidth="1"/>
    <col min="4051" max="4051" width="11.54296875" style="2" customWidth="1"/>
    <col min="4052" max="4053" width="14.54296875" style="2" customWidth="1"/>
    <col min="4054" max="4055" width="16.54296875" style="2" customWidth="1"/>
    <col min="4056" max="4056" width="8.6328125" style="2"/>
    <col min="4057" max="4057" width="21.54296875" style="2" customWidth="1"/>
    <col min="4058" max="4058" width="8.6328125" style="2"/>
    <col min="4059" max="4059" width="22.54296875" style="2" customWidth="1"/>
    <col min="4060" max="4060" width="8.6328125" style="2"/>
    <col min="4061" max="4061" width="16.54296875" style="2" customWidth="1"/>
    <col min="4062" max="4062" width="17.453125" style="2" customWidth="1"/>
    <col min="4063" max="4063" width="16.453125" style="2" customWidth="1"/>
    <col min="4064" max="4304" width="8.6328125" style="2"/>
    <col min="4305" max="4305" width="4.54296875" style="2" customWidth="1"/>
    <col min="4306" max="4306" width="62.453125" style="2" customWidth="1"/>
    <col min="4307" max="4307" width="11.54296875" style="2" customWidth="1"/>
    <col min="4308" max="4309" width="14.54296875" style="2" customWidth="1"/>
    <col min="4310" max="4311" width="16.54296875" style="2" customWidth="1"/>
    <col min="4312" max="4312" width="8.6328125" style="2"/>
    <col min="4313" max="4313" width="21.54296875" style="2" customWidth="1"/>
    <col min="4314" max="4314" width="8.6328125" style="2"/>
    <col min="4315" max="4315" width="22.54296875" style="2" customWidth="1"/>
    <col min="4316" max="4316" width="8.6328125" style="2"/>
    <col min="4317" max="4317" width="16.54296875" style="2" customWidth="1"/>
    <col min="4318" max="4318" width="17.453125" style="2" customWidth="1"/>
    <col min="4319" max="4319" width="16.453125" style="2" customWidth="1"/>
    <col min="4320" max="4560" width="8.6328125" style="2"/>
    <col min="4561" max="4561" width="4.54296875" style="2" customWidth="1"/>
    <col min="4562" max="4562" width="62.453125" style="2" customWidth="1"/>
    <col min="4563" max="4563" width="11.54296875" style="2" customWidth="1"/>
    <col min="4564" max="4565" width="14.54296875" style="2" customWidth="1"/>
    <col min="4566" max="4567" width="16.54296875" style="2" customWidth="1"/>
    <col min="4568" max="4568" width="8.6328125" style="2"/>
    <col min="4569" max="4569" width="21.54296875" style="2" customWidth="1"/>
    <col min="4570" max="4570" width="8.6328125" style="2"/>
    <col min="4571" max="4571" width="22.54296875" style="2" customWidth="1"/>
    <col min="4572" max="4572" width="8.6328125" style="2"/>
    <col min="4573" max="4573" width="16.54296875" style="2" customWidth="1"/>
    <col min="4574" max="4574" width="17.453125" style="2" customWidth="1"/>
    <col min="4575" max="4575" width="16.453125" style="2" customWidth="1"/>
    <col min="4576" max="4816" width="8.6328125" style="2"/>
    <col min="4817" max="4817" width="4.54296875" style="2" customWidth="1"/>
    <col min="4818" max="4818" width="62.453125" style="2" customWidth="1"/>
    <col min="4819" max="4819" width="11.54296875" style="2" customWidth="1"/>
    <col min="4820" max="4821" width="14.54296875" style="2" customWidth="1"/>
    <col min="4822" max="4823" width="16.54296875" style="2" customWidth="1"/>
    <col min="4824" max="4824" width="8.6328125" style="2"/>
    <col min="4825" max="4825" width="21.54296875" style="2" customWidth="1"/>
    <col min="4826" max="4826" width="8.6328125" style="2"/>
    <col min="4827" max="4827" width="22.54296875" style="2" customWidth="1"/>
    <col min="4828" max="4828" width="8.6328125" style="2"/>
    <col min="4829" max="4829" width="16.54296875" style="2" customWidth="1"/>
    <col min="4830" max="4830" width="17.453125" style="2" customWidth="1"/>
    <col min="4831" max="4831" width="16.453125" style="2" customWidth="1"/>
    <col min="4832" max="5072" width="8.6328125" style="2"/>
    <col min="5073" max="5073" width="4.54296875" style="2" customWidth="1"/>
    <col min="5074" max="5074" width="62.453125" style="2" customWidth="1"/>
    <col min="5075" max="5075" width="11.54296875" style="2" customWidth="1"/>
    <col min="5076" max="5077" width="14.54296875" style="2" customWidth="1"/>
    <col min="5078" max="5079" width="16.54296875" style="2" customWidth="1"/>
    <col min="5080" max="5080" width="8.6328125" style="2"/>
    <col min="5081" max="5081" width="21.54296875" style="2" customWidth="1"/>
    <col min="5082" max="5082" width="8.6328125" style="2"/>
    <col min="5083" max="5083" width="22.54296875" style="2" customWidth="1"/>
    <col min="5084" max="5084" width="8.6328125" style="2"/>
    <col min="5085" max="5085" width="16.54296875" style="2" customWidth="1"/>
    <col min="5086" max="5086" width="17.453125" style="2" customWidth="1"/>
    <col min="5087" max="5087" width="16.453125" style="2" customWidth="1"/>
    <col min="5088" max="5328" width="8.6328125" style="2"/>
    <col min="5329" max="5329" width="4.54296875" style="2" customWidth="1"/>
    <col min="5330" max="5330" width="62.453125" style="2" customWidth="1"/>
    <col min="5331" max="5331" width="11.54296875" style="2" customWidth="1"/>
    <col min="5332" max="5333" width="14.54296875" style="2" customWidth="1"/>
    <col min="5334" max="5335" width="16.54296875" style="2" customWidth="1"/>
    <col min="5336" max="5336" width="8.6328125" style="2"/>
    <col min="5337" max="5337" width="21.54296875" style="2" customWidth="1"/>
    <col min="5338" max="5338" width="8.6328125" style="2"/>
    <col min="5339" max="5339" width="22.54296875" style="2" customWidth="1"/>
    <col min="5340" max="5340" width="8.6328125" style="2"/>
    <col min="5341" max="5341" width="16.54296875" style="2" customWidth="1"/>
    <col min="5342" max="5342" width="17.453125" style="2" customWidth="1"/>
    <col min="5343" max="5343" width="16.453125" style="2" customWidth="1"/>
    <col min="5344" max="5584" width="8.6328125" style="2"/>
    <col min="5585" max="5585" width="4.54296875" style="2" customWidth="1"/>
    <col min="5586" max="5586" width="62.453125" style="2" customWidth="1"/>
    <col min="5587" max="5587" width="11.54296875" style="2" customWidth="1"/>
    <col min="5588" max="5589" width="14.54296875" style="2" customWidth="1"/>
    <col min="5590" max="5591" width="16.54296875" style="2" customWidth="1"/>
    <col min="5592" max="5592" width="8.6328125" style="2"/>
    <col min="5593" max="5593" width="21.54296875" style="2" customWidth="1"/>
    <col min="5594" max="5594" width="8.6328125" style="2"/>
    <col min="5595" max="5595" width="22.54296875" style="2" customWidth="1"/>
    <col min="5596" max="5596" width="8.6328125" style="2"/>
    <col min="5597" max="5597" width="16.54296875" style="2" customWidth="1"/>
    <col min="5598" max="5598" width="17.453125" style="2" customWidth="1"/>
    <col min="5599" max="5599" width="16.453125" style="2" customWidth="1"/>
    <col min="5600" max="5840" width="8.6328125" style="2"/>
    <col min="5841" max="5841" width="4.54296875" style="2" customWidth="1"/>
    <col min="5842" max="5842" width="62.453125" style="2" customWidth="1"/>
    <col min="5843" max="5843" width="11.54296875" style="2" customWidth="1"/>
    <col min="5844" max="5845" width="14.54296875" style="2" customWidth="1"/>
    <col min="5846" max="5847" width="16.54296875" style="2" customWidth="1"/>
    <col min="5848" max="5848" width="8.6328125" style="2"/>
    <col min="5849" max="5849" width="21.54296875" style="2" customWidth="1"/>
    <col min="5850" max="5850" width="8.6328125" style="2"/>
    <col min="5851" max="5851" width="22.54296875" style="2" customWidth="1"/>
    <col min="5852" max="5852" width="8.6328125" style="2"/>
    <col min="5853" max="5853" width="16.54296875" style="2" customWidth="1"/>
    <col min="5854" max="5854" width="17.453125" style="2" customWidth="1"/>
    <col min="5855" max="5855" width="16.453125" style="2" customWidth="1"/>
    <col min="5856" max="6096" width="8.6328125" style="2"/>
    <col min="6097" max="6097" width="4.54296875" style="2" customWidth="1"/>
    <col min="6098" max="6098" width="62.453125" style="2" customWidth="1"/>
    <col min="6099" max="6099" width="11.54296875" style="2" customWidth="1"/>
    <col min="6100" max="6101" width="14.54296875" style="2" customWidth="1"/>
    <col min="6102" max="6103" width="16.54296875" style="2" customWidth="1"/>
    <col min="6104" max="6104" width="8.6328125" style="2"/>
    <col min="6105" max="6105" width="21.54296875" style="2" customWidth="1"/>
    <col min="6106" max="6106" width="8.6328125" style="2"/>
    <col min="6107" max="6107" width="22.54296875" style="2" customWidth="1"/>
    <col min="6108" max="6108" width="8.6328125" style="2"/>
    <col min="6109" max="6109" width="16.54296875" style="2" customWidth="1"/>
    <col min="6110" max="6110" width="17.453125" style="2" customWidth="1"/>
    <col min="6111" max="6111" width="16.453125" style="2" customWidth="1"/>
    <col min="6112" max="6352" width="8.6328125" style="2"/>
    <col min="6353" max="6353" width="4.54296875" style="2" customWidth="1"/>
    <col min="6354" max="6354" width="62.453125" style="2" customWidth="1"/>
    <col min="6355" max="6355" width="11.54296875" style="2" customWidth="1"/>
    <col min="6356" max="6357" width="14.54296875" style="2" customWidth="1"/>
    <col min="6358" max="6359" width="16.54296875" style="2" customWidth="1"/>
    <col min="6360" max="6360" width="8.6328125" style="2"/>
    <col min="6361" max="6361" width="21.54296875" style="2" customWidth="1"/>
    <col min="6362" max="6362" width="8.6328125" style="2"/>
    <col min="6363" max="6363" width="22.54296875" style="2" customWidth="1"/>
    <col min="6364" max="6364" width="8.6328125" style="2"/>
    <col min="6365" max="6365" width="16.54296875" style="2" customWidth="1"/>
    <col min="6366" max="6366" width="17.453125" style="2" customWidth="1"/>
    <col min="6367" max="6367" width="16.453125" style="2" customWidth="1"/>
    <col min="6368" max="6608" width="8.6328125" style="2"/>
    <col min="6609" max="6609" width="4.54296875" style="2" customWidth="1"/>
    <col min="6610" max="6610" width="62.453125" style="2" customWidth="1"/>
    <col min="6611" max="6611" width="11.54296875" style="2" customWidth="1"/>
    <col min="6612" max="6613" width="14.54296875" style="2" customWidth="1"/>
    <col min="6614" max="6615" width="16.54296875" style="2" customWidth="1"/>
    <col min="6616" max="6616" width="8.6328125" style="2"/>
    <col min="6617" max="6617" width="21.54296875" style="2" customWidth="1"/>
    <col min="6618" max="6618" width="8.6328125" style="2"/>
    <col min="6619" max="6619" width="22.54296875" style="2" customWidth="1"/>
    <col min="6620" max="6620" width="8.6328125" style="2"/>
    <col min="6621" max="6621" width="16.54296875" style="2" customWidth="1"/>
    <col min="6622" max="6622" width="17.453125" style="2" customWidth="1"/>
    <col min="6623" max="6623" width="16.453125" style="2" customWidth="1"/>
    <col min="6624" max="6864" width="8.6328125" style="2"/>
    <col min="6865" max="6865" width="4.54296875" style="2" customWidth="1"/>
    <col min="6866" max="6866" width="62.453125" style="2" customWidth="1"/>
    <col min="6867" max="6867" width="11.54296875" style="2" customWidth="1"/>
    <col min="6868" max="6869" width="14.54296875" style="2" customWidth="1"/>
    <col min="6870" max="6871" width="16.54296875" style="2" customWidth="1"/>
    <col min="6872" max="6872" width="8.6328125" style="2"/>
    <col min="6873" max="6873" width="21.54296875" style="2" customWidth="1"/>
    <col min="6874" max="6874" width="8.6328125" style="2"/>
    <col min="6875" max="6875" width="22.54296875" style="2" customWidth="1"/>
    <col min="6876" max="6876" width="8.6328125" style="2"/>
    <col min="6877" max="6877" width="16.54296875" style="2" customWidth="1"/>
    <col min="6878" max="6878" width="17.453125" style="2" customWidth="1"/>
    <col min="6879" max="6879" width="16.453125" style="2" customWidth="1"/>
    <col min="6880" max="7120" width="8.6328125" style="2"/>
    <col min="7121" max="7121" width="4.54296875" style="2" customWidth="1"/>
    <col min="7122" max="7122" width="62.453125" style="2" customWidth="1"/>
    <col min="7123" max="7123" width="11.54296875" style="2" customWidth="1"/>
    <col min="7124" max="7125" width="14.54296875" style="2" customWidth="1"/>
    <col min="7126" max="7127" width="16.54296875" style="2" customWidth="1"/>
    <col min="7128" max="7128" width="8.6328125" style="2"/>
    <col min="7129" max="7129" width="21.54296875" style="2" customWidth="1"/>
    <col min="7130" max="7130" width="8.6328125" style="2"/>
    <col min="7131" max="7131" width="22.54296875" style="2" customWidth="1"/>
    <col min="7132" max="7132" width="8.6328125" style="2"/>
    <col min="7133" max="7133" width="16.54296875" style="2" customWidth="1"/>
    <col min="7134" max="7134" width="17.453125" style="2" customWidth="1"/>
    <col min="7135" max="7135" width="16.453125" style="2" customWidth="1"/>
    <col min="7136" max="7376" width="8.6328125" style="2"/>
    <col min="7377" max="7377" width="4.54296875" style="2" customWidth="1"/>
    <col min="7378" max="7378" width="62.453125" style="2" customWidth="1"/>
    <col min="7379" max="7379" width="11.54296875" style="2" customWidth="1"/>
    <col min="7380" max="7381" width="14.54296875" style="2" customWidth="1"/>
    <col min="7382" max="7383" width="16.54296875" style="2" customWidth="1"/>
    <col min="7384" max="7384" width="8.6328125" style="2"/>
    <col min="7385" max="7385" width="21.54296875" style="2" customWidth="1"/>
    <col min="7386" max="7386" width="8.6328125" style="2"/>
    <col min="7387" max="7387" width="22.54296875" style="2" customWidth="1"/>
    <col min="7388" max="7388" width="8.6328125" style="2"/>
    <col min="7389" max="7389" width="16.54296875" style="2" customWidth="1"/>
    <col min="7390" max="7390" width="17.453125" style="2" customWidth="1"/>
    <col min="7391" max="7391" width="16.453125" style="2" customWidth="1"/>
    <col min="7392" max="7632" width="8.6328125" style="2"/>
    <col min="7633" max="7633" width="4.54296875" style="2" customWidth="1"/>
    <col min="7634" max="7634" width="62.453125" style="2" customWidth="1"/>
    <col min="7635" max="7635" width="11.54296875" style="2" customWidth="1"/>
    <col min="7636" max="7637" width="14.54296875" style="2" customWidth="1"/>
    <col min="7638" max="7639" width="16.54296875" style="2" customWidth="1"/>
    <col min="7640" max="7640" width="8.6328125" style="2"/>
    <col min="7641" max="7641" width="21.54296875" style="2" customWidth="1"/>
    <col min="7642" max="7642" width="8.6328125" style="2"/>
    <col min="7643" max="7643" width="22.54296875" style="2" customWidth="1"/>
    <col min="7644" max="7644" width="8.6328125" style="2"/>
    <col min="7645" max="7645" width="16.54296875" style="2" customWidth="1"/>
    <col min="7646" max="7646" width="17.453125" style="2" customWidth="1"/>
    <col min="7647" max="7647" width="16.453125" style="2" customWidth="1"/>
    <col min="7648" max="7888" width="8.6328125" style="2"/>
    <col min="7889" max="7889" width="4.54296875" style="2" customWidth="1"/>
    <col min="7890" max="7890" width="62.453125" style="2" customWidth="1"/>
    <col min="7891" max="7891" width="11.54296875" style="2" customWidth="1"/>
    <col min="7892" max="7893" width="14.54296875" style="2" customWidth="1"/>
    <col min="7894" max="7895" width="16.54296875" style="2" customWidth="1"/>
    <col min="7896" max="7896" width="8.6328125" style="2"/>
    <col min="7897" max="7897" width="21.54296875" style="2" customWidth="1"/>
    <col min="7898" max="7898" width="8.6328125" style="2"/>
    <col min="7899" max="7899" width="22.54296875" style="2" customWidth="1"/>
    <col min="7900" max="7900" width="8.6328125" style="2"/>
    <col min="7901" max="7901" width="16.54296875" style="2" customWidth="1"/>
    <col min="7902" max="7902" width="17.453125" style="2" customWidth="1"/>
    <col min="7903" max="7903" width="16.453125" style="2" customWidth="1"/>
    <col min="7904" max="8144" width="8.6328125" style="2"/>
    <col min="8145" max="8145" width="4.54296875" style="2" customWidth="1"/>
    <col min="8146" max="8146" width="62.453125" style="2" customWidth="1"/>
    <col min="8147" max="8147" width="11.54296875" style="2" customWidth="1"/>
    <col min="8148" max="8149" width="14.54296875" style="2" customWidth="1"/>
    <col min="8150" max="8151" width="16.54296875" style="2" customWidth="1"/>
    <col min="8152" max="8152" width="8.6328125" style="2"/>
    <col min="8153" max="8153" width="21.54296875" style="2" customWidth="1"/>
    <col min="8154" max="8154" width="8.6328125" style="2"/>
    <col min="8155" max="8155" width="22.54296875" style="2" customWidth="1"/>
    <col min="8156" max="8156" width="8.6328125" style="2"/>
    <col min="8157" max="8157" width="16.54296875" style="2" customWidth="1"/>
    <col min="8158" max="8158" width="17.453125" style="2" customWidth="1"/>
    <col min="8159" max="8159" width="16.453125" style="2" customWidth="1"/>
    <col min="8160" max="8400" width="8.6328125" style="2"/>
    <col min="8401" max="8401" width="4.54296875" style="2" customWidth="1"/>
    <col min="8402" max="8402" width="62.453125" style="2" customWidth="1"/>
    <col min="8403" max="8403" width="11.54296875" style="2" customWidth="1"/>
    <col min="8404" max="8405" width="14.54296875" style="2" customWidth="1"/>
    <col min="8406" max="8407" width="16.54296875" style="2" customWidth="1"/>
    <col min="8408" max="8408" width="8.6328125" style="2"/>
    <col min="8409" max="8409" width="21.54296875" style="2" customWidth="1"/>
    <col min="8410" max="8410" width="8.6328125" style="2"/>
    <col min="8411" max="8411" width="22.54296875" style="2" customWidth="1"/>
    <col min="8412" max="8412" width="8.6328125" style="2"/>
    <col min="8413" max="8413" width="16.54296875" style="2" customWidth="1"/>
    <col min="8414" max="8414" width="17.453125" style="2" customWidth="1"/>
    <col min="8415" max="8415" width="16.453125" style="2" customWidth="1"/>
    <col min="8416" max="8656" width="8.6328125" style="2"/>
    <col min="8657" max="8657" width="4.54296875" style="2" customWidth="1"/>
    <col min="8658" max="8658" width="62.453125" style="2" customWidth="1"/>
    <col min="8659" max="8659" width="11.54296875" style="2" customWidth="1"/>
    <col min="8660" max="8661" width="14.54296875" style="2" customWidth="1"/>
    <col min="8662" max="8663" width="16.54296875" style="2" customWidth="1"/>
    <col min="8664" max="8664" width="8.6328125" style="2"/>
    <col min="8665" max="8665" width="21.54296875" style="2" customWidth="1"/>
    <col min="8666" max="8666" width="8.6328125" style="2"/>
    <col min="8667" max="8667" width="22.54296875" style="2" customWidth="1"/>
    <col min="8668" max="8668" width="8.6328125" style="2"/>
    <col min="8669" max="8669" width="16.54296875" style="2" customWidth="1"/>
    <col min="8670" max="8670" width="17.453125" style="2" customWidth="1"/>
    <col min="8671" max="8671" width="16.453125" style="2" customWidth="1"/>
    <col min="8672" max="8912" width="8.6328125" style="2"/>
    <col min="8913" max="8913" width="4.54296875" style="2" customWidth="1"/>
    <col min="8914" max="8914" width="62.453125" style="2" customWidth="1"/>
    <col min="8915" max="8915" width="11.54296875" style="2" customWidth="1"/>
    <col min="8916" max="8917" width="14.54296875" style="2" customWidth="1"/>
    <col min="8918" max="8919" width="16.54296875" style="2" customWidth="1"/>
    <col min="8920" max="8920" width="8.6328125" style="2"/>
    <col min="8921" max="8921" width="21.54296875" style="2" customWidth="1"/>
    <col min="8922" max="8922" width="8.6328125" style="2"/>
    <col min="8923" max="8923" width="22.54296875" style="2" customWidth="1"/>
    <col min="8924" max="8924" width="8.6328125" style="2"/>
    <col min="8925" max="8925" width="16.54296875" style="2" customWidth="1"/>
    <col min="8926" max="8926" width="17.453125" style="2" customWidth="1"/>
    <col min="8927" max="8927" width="16.453125" style="2" customWidth="1"/>
    <col min="8928" max="9168" width="8.6328125" style="2"/>
    <col min="9169" max="9169" width="4.54296875" style="2" customWidth="1"/>
    <col min="9170" max="9170" width="62.453125" style="2" customWidth="1"/>
    <col min="9171" max="9171" width="11.54296875" style="2" customWidth="1"/>
    <col min="9172" max="9173" width="14.54296875" style="2" customWidth="1"/>
    <col min="9174" max="9175" width="16.54296875" style="2" customWidth="1"/>
    <col min="9176" max="9176" width="8.6328125" style="2"/>
    <col min="9177" max="9177" width="21.54296875" style="2" customWidth="1"/>
    <col min="9178" max="9178" width="8.6328125" style="2"/>
    <col min="9179" max="9179" width="22.54296875" style="2" customWidth="1"/>
    <col min="9180" max="9180" width="8.6328125" style="2"/>
    <col min="9181" max="9181" width="16.54296875" style="2" customWidth="1"/>
    <col min="9182" max="9182" width="17.453125" style="2" customWidth="1"/>
    <col min="9183" max="9183" width="16.453125" style="2" customWidth="1"/>
    <col min="9184" max="9424" width="8.6328125" style="2"/>
    <col min="9425" max="9425" width="4.54296875" style="2" customWidth="1"/>
    <col min="9426" max="9426" width="62.453125" style="2" customWidth="1"/>
    <col min="9427" max="9427" width="11.54296875" style="2" customWidth="1"/>
    <col min="9428" max="9429" width="14.54296875" style="2" customWidth="1"/>
    <col min="9430" max="9431" width="16.54296875" style="2" customWidth="1"/>
    <col min="9432" max="9432" width="8.6328125" style="2"/>
    <col min="9433" max="9433" width="21.54296875" style="2" customWidth="1"/>
    <col min="9434" max="9434" width="8.6328125" style="2"/>
    <col min="9435" max="9435" width="22.54296875" style="2" customWidth="1"/>
    <col min="9436" max="9436" width="8.6328125" style="2"/>
    <col min="9437" max="9437" width="16.54296875" style="2" customWidth="1"/>
    <col min="9438" max="9438" width="17.453125" style="2" customWidth="1"/>
    <col min="9439" max="9439" width="16.453125" style="2" customWidth="1"/>
    <col min="9440" max="9680" width="8.6328125" style="2"/>
    <col min="9681" max="9681" width="4.54296875" style="2" customWidth="1"/>
    <col min="9682" max="9682" width="62.453125" style="2" customWidth="1"/>
    <col min="9683" max="9683" width="11.54296875" style="2" customWidth="1"/>
    <col min="9684" max="9685" width="14.54296875" style="2" customWidth="1"/>
    <col min="9686" max="9687" width="16.54296875" style="2" customWidth="1"/>
    <col min="9688" max="9688" width="8.6328125" style="2"/>
    <col min="9689" max="9689" width="21.54296875" style="2" customWidth="1"/>
    <col min="9690" max="9690" width="8.6328125" style="2"/>
    <col min="9691" max="9691" width="22.54296875" style="2" customWidth="1"/>
    <col min="9692" max="9692" width="8.6328125" style="2"/>
    <col min="9693" max="9693" width="16.54296875" style="2" customWidth="1"/>
    <col min="9694" max="9694" width="17.453125" style="2" customWidth="1"/>
    <col min="9695" max="9695" width="16.453125" style="2" customWidth="1"/>
    <col min="9696" max="9936" width="8.6328125" style="2"/>
    <col min="9937" max="9937" width="4.54296875" style="2" customWidth="1"/>
    <col min="9938" max="9938" width="62.453125" style="2" customWidth="1"/>
    <col min="9939" max="9939" width="11.54296875" style="2" customWidth="1"/>
    <col min="9940" max="9941" width="14.54296875" style="2" customWidth="1"/>
    <col min="9942" max="9943" width="16.54296875" style="2" customWidth="1"/>
    <col min="9944" max="9944" width="8.6328125" style="2"/>
    <col min="9945" max="9945" width="21.54296875" style="2" customWidth="1"/>
    <col min="9946" max="9946" width="8.6328125" style="2"/>
    <col min="9947" max="9947" width="22.54296875" style="2" customWidth="1"/>
    <col min="9948" max="9948" width="8.6328125" style="2"/>
    <col min="9949" max="9949" width="16.54296875" style="2" customWidth="1"/>
    <col min="9950" max="9950" width="17.453125" style="2" customWidth="1"/>
    <col min="9951" max="9951" width="16.453125" style="2" customWidth="1"/>
    <col min="9952" max="10192" width="8.6328125" style="2"/>
    <col min="10193" max="10193" width="4.54296875" style="2" customWidth="1"/>
    <col min="10194" max="10194" width="62.453125" style="2" customWidth="1"/>
    <col min="10195" max="10195" width="11.54296875" style="2" customWidth="1"/>
    <col min="10196" max="10197" width="14.54296875" style="2" customWidth="1"/>
    <col min="10198" max="10199" width="16.54296875" style="2" customWidth="1"/>
    <col min="10200" max="10200" width="8.6328125" style="2"/>
    <col min="10201" max="10201" width="21.54296875" style="2" customWidth="1"/>
    <col min="10202" max="10202" width="8.6328125" style="2"/>
    <col min="10203" max="10203" width="22.54296875" style="2" customWidth="1"/>
    <col min="10204" max="10204" width="8.6328125" style="2"/>
    <col min="10205" max="10205" width="16.54296875" style="2" customWidth="1"/>
    <col min="10206" max="10206" width="17.453125" style="2" customWidth="1"/>
    <col min="10207" max="10207" width="16.453125" style="2" customWidth="1"/>
    <col min="10208" max="10448" width="8.6328125" style="2"/>
    <col min="10449" max="10449" width="4.54296875" style="2" customWidth="1"/>
    <col min="10450" max="10450" width="62.453125" style="2" customWidth="1"/>
    <col min="10451" max="10451" width="11.54296875" style="2" customWidth="1"/>
    <col min="10452" max="10453" width="14.54296875" style="2" customWidth="1"/>
    <col min="10454" max="10455" width="16.54296875" style="2" customWidth="1"/>
    <col min="10456" max="10456" width="8.6328125" style="2"/>
    <col min="10457" max="10457" width="21.54296875" style="2" customWidth="1"/>
    <col min="10458" max="10458" width="8.6328125" style="2"/>
    <col min="10459" max="10459" width="22.54296875" style="2" customWidth="1"/>
    <col min="10460" max="10460" width="8.6328125" style="2"/>
    <col min="10461" max="10461" width="16.54296875" style="2" customWidth="1"/>
    <col min="10462" max="10462" width="17.453125" style="2" customWidth="1"/>
    <col min="10463" max="10463" width="16.453125" style="2" customWidth="1"/>
    <col min="10464" max="10704" width="8.6328125" style="2"/>
    <col min="10705" max="10705" width="4.54296875" style="2" customWidth="1"/>
    <col min="10706" max="10706" width="62.453125" style="2" customWidth="1"/>
    <col min="10707" max="10707" width="11.54296875" style="2" customWidth="1"/>
    <col min="10708" max="10709" width="14.54296875" style="2" customWidth="1"/>
    <col min="10710" max="10711" width="16.54296875" style="2" customWidth="1"/>
    <col min="10712" max="10712" width="8.6328125" style="2"/>
    <col min="10713" max="10713" width="21.54296875" style="2" customWidth="1"/>
    <col min="10714" max="10714" width="8.6328125" style="2"/>
    <col min="10715" max="10715" width="22.54296875" style="2" customWidth="1"/>
    <col min="10716" max="10716" width="8.6328125" style="2"/>
    <col min="10717" max="10717" width="16.54296875" style="2" customWidth="1"/>
    <col min="10718" max="10718" width="17.453125" style="2" customWidth="1"/>
    <col min="10719" max="10719" width="16.453125" style="2" customWidth="1"/>
    <col min="10720" max="10960" width="8.6328125" style="2"/>
    <col min="10961" max="10961" width="4.54296875" style="2" customWidth="1"/>
    <col min="10962" max="10962" width="62.453125" style="2" customWidth="1"/>
    <col min="10963" max="10963" width="11.54296875" style="2" customWidth="1"/>
    <col min="10964" max="10965" width="14.54296875" style="2" customWidth="1"/>
    <col min="10966" max="10967" width="16.54296875" style="2" customWidth="1"/>
    <col min="10968" max="10968" width="8.6328125" style="2"/>
    <col min="10969" max="10969" width="21.54296875" style="2" customWidth="1"/>
    <col min="10970" max="10970" width="8.6328125" style="2"/>
    <col min="10971" max="10971" width="22.54296875" style="2" customWidth="1"/>
    <col min="10972" max="10972" width="8.6328125" style="2"/>
    <col min="10973" max="10973" width="16.54296875" style="2" customWidth="1"/>
    <col min="10974" max="10974" width="17.453125" style="2" customWidth="1"/>
    <col min="10975" max="10975" width="16.453125" style="2" customWidth="1"/>
    <col min="10976" max="11216" width="8.6328125" style="2"/>
    <col min="11217" max="11217" width="4.54296875" style="2" customWidth="1"/>
    <col min="11218" max="11218" width="62.453125" style="2" customWidth="1"/>
    <col min="11219" max="11219" width="11.54296875" style="2" customWidth="1"/>
    <col min="11220" max="11221" width="14.54296875" style="2" customWidth="1"/>
    <col min="11222" max="11223" width="16.54296875" style="2" customWidth="1"/>
    <col min="11224" max="11224" width="8.6328125" style="2"/>
    <col min="11225" max="11225" width="21.54296875" style="2" customWidth="1"/>
    <col min="11226" max="11226" width="8.6328125" style="2"/>
    <col min="11227" max="11227" width="22.54296875" style="2" customWidth="1"/>
    <col min="11228" max="11228" width="8.6328125" style="2"/>
    <col min="11229" max="11229" width="16.54296875" style="2" customWidth="1"/>
    <col min="11230" max="11230" width="17.453125" style="2" customWidth="1"/>
    <col min="11231" max="11231" width="16.453125" style="2" customWidth="1"/>
    <col min="11232" max="11472" width="8.6328125" style="2"/>
    <col min="11473" max="11473" width="4.54296875" style="2" customWidth="1"/>
    <col min="11474" max="11474" width="62.453125" style="2" customWidth="1"/>
    <col min="11475" max="11475" width="11.54296875" style="2" customWidth="1"/>
    <col min="11476" max="11477" width="14.54296875" style="2" customWidth="1"/>
    <col min="11478" max="11479" width="16.54296875" style="2" customWidth="1"/>
    <col min="11480" max="11480" width="8.6328125" style="2"/>
    <col min="11481" max="11481" width="21.54296875" style="2" customWidth="1"/>
    <col min="11482" max="11482" width="8.6328125" style="2"/>
    <col min="11483" max="11483" width="22.54296875" style="2" customWidth="1"/>
    <col min="11484" max="11484" width="8.6328125" style="2"/>
    <col min="11485" max="11485" width="16.54296875" style="2" customWidth="1"/>
    <col min="11486" max="11486" width="17.453125" style="2" customWidth="1"/>
    <col min="11487" max="11487" width="16.453125" style="2" customWidth="1"/>
    <col min="11488" max="11728" width="8.6328125" style="2"/>
    <col min="11729" max="11729" width="4.54296875" style="2" customWidth="1"/>
    <col min="11730" max="11730" width="62.453125" style="2" customWidth="1"/>
    <col min="11731" max="11731" width="11.54296875" style="2" customWidth="1"/>
    <col min="11732" max="11733" width="14.54296875" style="2" customWidth="1"/>
    <col min="11734" max="11735" width="16.54296875" style="2" customWidth="1"/>
    <col min="11736" max="11736" width="8.6328125" style="2"/>
    <col min="11737" max="11737" width="21.54296875" style="2" customWidth="1"/>
    <col min="11738" max="11738" width="8.6328125" style="2"/>
    <col min="11739" max="11739" width="22.54296875" style="2" customWidth="1"/>
    <col min="11740" max="11740" width="8.6328125" style="2"/>
    <col min="11741" max="11741" width="16.54296875" style="2" customWidth="1"/>
    <col min="11742" max="11742" width="17.453125" style="2" customWidth="1"/>
    <col min="11743" max="11743" width="16.453125" style="2" customWidth="1"/>
    <col min="11744" max="11984" width="8.6328125" style="2"/>
    <col min="11985" max="11985" width="4.54296875" style="2" customWidth="1"/>
    <col min="11986" max="11986" width="62.453125" style="2" customWidth="1"/>
    <col min="11987" max="11987" width="11.54296875" style="2" customWidth="1"/>
    <col min="11988" max="11989" width="14.54296875" style="2" customWidth="1"/>
    <col min="11990" max="11991" width="16.54296875" style="2" customWidth="1"/>
    <col min="11992" max="11992" width="8.6328125" style="2"/>
    <col min="11993" max="11993" width="21.54296875" style="2" customWidth="1"/>
    <col min="11994" max="11994" width="8.6328125" style="2"/>
    <col min="11995" max="11995" width="22.54296875" style="2" customWidth="1"/>
    <col min="11996" max="11996" width="8.6328125" style="2"/>
    <col min="11997" max="11997" width="16.54296875" style="2" customWidth="1"/>
    <col min="11998" max="11998" width="17.453125" style="2" customWidth="1"/>
    <col min="11999" max="11999" width="16.453125" style="2" customWidth="1"/>
    <col min="12000" max="12240" width="8.6328125" style="2"/>
    <col min="12241" max="12241" width="4.54296875" style="2" customWidth="1"/>
    <col min="12242" max="12242" width="62.453125" style="2" customWidth="1"/>
    <col min="12243" max="12243" width="11.54296875" style="2" customWidth="1"/>
    <col min="12244" max="12245" width="14.54296875" style="2" customWidth="1"/>
    <col min="12246" max="12247" width="16.54296875" style="2" customWidth="1"/>
    <col min="12248" max="12248" width="8.6328125" style="2"/>
    <col min="12249" max="12249" width="21.54296875" style="2" customWidth="1"/>
    <col min="12250" max="12250" width="8.6328125" style="2"/>
    <col min="12251" max="12251" width="22.54296875" style="2" customWidth="1"/>
    <col min="12252" max="12252" width="8.6328125" style="2"/>
    <col min="12253" max="12253" width="16.54296875" style="2" customWidth="1"/>
    <col min="12254" max="12254" width="17.453125" style="2" customWidth="1"/>
    <col min="12255" max="12255" width="16.453125" style="2" customWidth="1"/>
    <col min="12256" max="12496" width="8.6328125" style="2"/>
    <col min="12497" max="12497" width="4.54296875" style="2" customWidth="1"/>
    <col min="12498" max="12498" width="62.453125" style="2" customWidth="1"/>
    <col min="12499" max="12499" width="11.54296875" style="2" customWidth="1"/>
    <col min="12500" max="12501" width="14.54296875" style="2" customWidth="1"/>
    <col min="12502" max="12503" width="16.54296875" style="2" customWidth="1"/>
    <col min="12504" max="12504" width="8.6328125" style="2"/>
    <col min="12505" max="12505" width="21.54296875" style="2" customWidth="1"/>
    <col min="12506" max="12506" width="8.6328125" style="2"/>
    <col min="12507" max="12507" width="22.54296875" style="2" customWidth="1"/>
    <col min="12508" max="12508" width="8.6328125" style="2"/>
    <col min="12509" max="12509" width="16.54296875" style="2" customWidth="1"/>
    <col min="12510" max="12510" width="17.453125" style="2" customWidth="1"/>
    <col min="12511" max="12511" width="16.453125" style="2" customWidth="1"/>
    <col min="12512" max="12752" width="8.6328125" style="2"/>
    <col min="12753" max="12753" width="4.54296875" style="2" customWidth="1"/>
    <col min="12754" max="12754" width="62.453125" style="2" customWidth="1"/>
    <col min="12755" max="12755" width="11.54296875" style="2" customWidth="1"/>
    <col min="12756" max="12757" width="14.54296875" style="2" customWidth="1"/>
    <col min="12758" max="12759" width="16.54296875" style="2" customWidth="1"/>
    <col min="12760" max="12760" width="8.6328125" style="2"/>
    <col min="12761" max="12761" width="21.54296875" style="2" customWidth="1"/>
    <col min="12762" max="12762" width="8.6328125" style="2"/>
    <col min="12763" max="12763" width="22.54296875" style="2" customWidth="1"/>
    <col min="12764" max="12764" width="8.6328125" style="2"/>
    <col min="12765" max="12765" width="16.54296875" style="2" customWidth="1"/>
    <col min="12766" max="12766" width="17.453125" style="2" customWidth="1"/>
    <col min="12767" max="12767" width="16.453125" style="2" customWidth="1"/>
    <col min="12768" max="13008" width="8.6328125" style="2"/>
    <col min="13009" max="13009" width="4.54296875" style="2" customWidth="1"/>
    <col min="13010" max="13010" width="62.453125" style="2" customWidth="1"/>
    <col min="13011" max="13011" width="11.54296875" style="2" customWidth="1"/>
    <col min="13012" max="13013" width="14.54296875" style="2" customWidth="1"/>
    <col min="13014" max="13015" width="16.54296875" style="2" customWidth="1"/>
    <col min="13016" max="13016" width="8.6328125" style="2"/>
    <col min="13017" max="13017" width="21.54296875" style="2" customWidth="1"/>
    <col min="13018" max="13018" width="8.6328125" style="2"/>
    <col min="13019" max="13019" width="22.54296875" style="2" customWidth="1"/>
    <col min="13020" max="13020" width="8.6328125" style="2"/>
    <col min="13021" max="13021" width="16.54296875" style="2" customWidth="1"/>
    <col min="13022" max="13022" width="17.453125" style="2" customWidth="1"/>
    <col min="13023" max="13023" width="16.453125" style="2" customWidth="1"/>
    <col min="13024" max="13264" width="8.6328125" style="2"/>
    <col min="13265" max="13265" width="4.54296875" style="2" customWidth="1"/>
    <col min="13266" max="13266" width="62.453125" style="2" customWidth="1"/>
    <col min="13267" max="13267" width="11.54296875" style="2" customWidth="1"/>
    <col min="13268" max="13269" width="14.54296875" style="2" customWidth="1"/>
    <col min="13270" max="13271" width="16.54296875" style="2" customWidth="1"/>
    <col min="13272" max="13272" width="8.6328125" style="2"/>
    <col min="13273" max="13273" width="21.54296875" style="2" customWidth="1"/>
    <col min="13274" max="13274" width="8.6328125" style="2"/>
    <col min="13275" max="13275" width="22.54296875" style="2" customWidth="1"/>
    <col min="13276" max="13276" width="8.6328125" style="2"/>
    <col min="13277" max="13277" width="16.54296875" style="2" customWidth="1"/>
    <col min="13278" max="13278" width="17.453125" style="2" customWidth="1"/>
    <col min="13279" max="13279" width="16.453125" style="2" customWidth="1"/>
    <col min="13280" max="13520" width="8.6328125" style="2"/>
    <col min="13521" max="13521" width="4.54296875" style="2" customWidth="1"/>
    <col min="13522" max="13522" width="62.453125" style="2" customWidth="1"/>
    <col min="13523" max="13523" width="11.54296875" style="2" customWidth="1"/>
    <col min="13524" max="13525" width="14.54296875" style="2" customWidth="1"/>
    <col min="13526" max="13527" width="16.54296875" style="2" customWidth="1"/>
    <col min="13528" max="13528" width="8.6328125" style="2"/>
    <col min="13529" max="13529" width="21.54296875" style="2" customWidth="1"/>
    <col min="13530" max="13530" width="8.6328125" style="2"/>
    <col min="13531" max="13531" width="22.54296875" style="2" customWidth="1"/>
    <col min="13532" max="13532" width="8.6328125" style="2"/>
    <col min="13533" max="13533" width="16.54296875" style="2" customWidth="1"/>
    <col min="13534" max="13534" width="17.453125" style="2" customWidth="1"/>
    <col min="13535" max="13535" width="16.453125" style="2" customWidth="1"/>
    <col min="13536" max="13776" width="8.6328125" style="2"/>
    <col min="13777" max="13777" width="4.54296875" style="2" customWidth="1"/>
    <col min="13778" max="13778" width="62.453125" style="2" customWidth="1"/>
    <col min="13779" max="13779" width="11.54296875" style="2" customWidth="1"/>
    <col min="13780" max="13781" width="14.54296875" style="2" customWidth="1"/>
    <col min="13782" max="13783" width="16.54296875" style="2" customWidth="1"/>
    <col min="13784" max="13784" width="8.6328125" style="2"/>
    <col min="13785" max="13785" width="21.54296875" style="2" customWidth="1"/>
    <col min="13786" max="13786" width="8.6328125" style="2"/>
    <col min="13787" max="13787" width="22.54296875" style="2" customWidth="1"/>
    <col min="13788" max="13788" width="8.6328125" style="2"/>
    <col min="13789" max="13789" width="16.54296875" style="2" customWidth="1"/>
    <col min="13790" max="13790" width="17.453125" style="2" customWidth="1"/>
    <col min="13791" max="13791" width="16.453125" style="2" customWidth="1"/>
    <col min="13792" max="14032" width="8.6328125" style="2"/>
    <col min="14033" max="14033" width="4.54296875" style="2" customWidth="1"/>
    <col min="14034" max="14034" width="62.453125" style="2" customWidth="1"/>
    <col min="14035" max="14035" width="11.54296875" style="2" customWidth="1"/>
    <col min="14036" max="14037" width="14.54296875" style="2" customWidth="1"/>
    <col min="14038" max="14039" width="16.54296875" style="2" customWidth="1"/>
    <col min="14040" max="14040" width="8.6328125" style="2"/>
    <col min="14041" max="14041" width="21.54296875" style="2" customWidth="1"/>
    <col min="14042" max="14042" width="8.6328125" style="2"/>
    <col min="14043" max="14043" width="22.54296875" style="2" customWidth="1"/>
    <col min="14044" max="14044" width="8.6328125" style="2"/>
    <col min="14045" max="14045" width="16.54296875" style="2" customWidth="1"/>
    <col min="14046" max="14046" width="17.453125" style="2" customWidth="1"/>
    <col min="14047" max="14047" width="16.453125" style="2" customWidth="1"/>
    <col min="14048" max="14288" width="8.6328125" style="2"/>
    <col min="14289" max="14289" width="4.54296875" style="2" customWidth="1"/>
    <col min="14290" max="14290" width="62.453125" style="2" customWidth="1"/>
    <col min="14291" max="14291" width="11.54296875" style="2" customWidth="1"/>
    <col min="14292" max="14293" width="14.54296875" style="2" customWidth="1"/>
    <col min="14294" max="14295" width="16.54296875" style="2" customWidth="1"/>
    <col min="14296" max="14296" width="8.6328125" style="2"/>
    <col min="14297" max="14297" width="21.54296875" style="2" customWidth="1"/>
    <col min="14298" max="14298" width="8.6328125" style="2"/>
    <col min="14299" max="14299" width="22.54296875" style="2" customWidth="1"/>
    <col min="14300" max="14300" width="8.6328125" style="2"/>
    <col min="14301" max="14301" width="16.54296875" style="2" customWidth="1"/>
    <col min="14302" max="14302" width="17.453125" style="2" customWidth="1"/>
    <col min="14303" max="14303" width="16.453125" style="2" customWidth="1"/>
    <col min="14304" max="14544" width="8.6328125" style="2"/>
    <col min="14545" max="14545" width="4.54296875" style="2" customWidth="1"/>
    <col min="14546" max="14546" width="62.453125" style="2" customWidth="1"/>
    <col min="14547" max="14547" width="11.54296875" style="2" customWidth="1"/>
    <col min="14548" max="14549" width="14.54296875" style="2" customWidth="1"/>
    <col min="14550" max="14551" width="16.54296875" style="2" customWidth="1"/>
    <col min="14552" max="14552" width="8.6328125" style="2"/>
    <col min="14553" max="14553" width="21.54296875" style="2" customWidth="1"/>
    <col min="14554" max="14554" width="8.6328125" style="2"/>
    <col min="14555" max="14555" width="22.54296875" style="2" customWidth="1"/>
    <col min="14556" max="14556" width="8.6328125" style="2"/>
    <col min="14557" max="14557" width="16.54296875" style="2" customWidth="1"/>
    <col min="14558" max="14558" width="17.453125" style="2" customWidth="1"/>
    <col min="14559" max="14559" width="16.453125" style="2" customWidth="1"/>
    <col min="14560" max="14800" width="8.6328125" style="2"/>
    <col min="14801" max="14801" width="4.54296875" style="2" customWidth="1"/>
    <col min="14802" max="14802" width="62.453125" style="2" customWidth="1"/>
    <col min="14803" max="14803" width="11.54296875" style="2" customWidth="1"/>
    <col min="14804" max="14805" width="14.54296875" style="2" customWidth="1"/>
    <col min="14806" max="14807" width="16.54296875" style="2" customWidth="1"/>
    <col min="14808" max="14808" width="8.6328125" style="2"/>
    <col min="14809" max="14809" width="21.54296875" style="2" customWidth="1"/>
    <col min="14810" max="14810" width="8.6328125" style="2"/>
    <col min="14811" max="14811" width="22.54296875" style="2" customWidth="1"/>
    <col min="14812" max="14812" width="8.6328125" style="2"/>
    <col min="14813" max="14813" width="16.54296875" style="2" customWidth="1"/>
    <col min="14814" max="14814" width="17.453125" style="2" customWidth="1"/>
    <col min="14815" max="14815" width="16.453125" style="2" customWidth="1"/>
    <col min="14816" max="15056" width="8.6328125" style="2"/>
    <col min="15057" max="15057" width="4.54296875" style="2" customWidth="1"/>
    <col min="15058" max="15058" width="62.453125" style="2" customWidth="1"/>
    <col min="15059" max="15059" width="11.54296875" style="2" customWidth="1"/>
    <col min="15060" max="15061" width="14.54296875" style="2" customWidth="1"/>
    <col min="15062" max="15063" width="16.54296875" style="2" customWidth="1"/>
    <col min="15064" max="15064" width="8.6328125" style="2"/>
    <col min="15065" max="15065" width="21.54296875" style="2" customWidth="1"/>
    <col min="15066" max="15066" width="8.6328125" style="2"/>
    <col min="15067" max="15067" width="22.54296875" style="2" customWidth="1"/>
    <col min="15068" max="15068" width="8.6328125" style="2"/>
    <col min="15069" max="15069" width="16.54296875" style="2" customWidth="1"/>
    <col min="15070" max="15070" width="17.453125" style="2" customWidth="1"/>
    <col min="15071" max="15071" width="16.453125" style="2" customWidth="1"/>
    <col min="15072" max="15312" width="8.6328125" style="2"/>
    <col min="15313" max="15313" width="4.54296875" style="2" customWidth="1"/>
    <col min="15314" max="15314" width="62.453125" style="2" customWidth="1"/>
    <col min="15315" max="15315" width="11.54296875" style="2" customWidth="1"/>
    <col min="15316" max="15317" width="14.54296875" style="2" customWidth="1"/>
    <col min="15318" max="15319" width="16.54296875" style="2" customWidth="1"/>
    <col min="15320" max="15320" width="8.6328125" style="2"/>
    <col min="15321" max="15321" width="21.54296875" style="2" customWidth="1"/>
    <col min="15322" max="15322" width="8.6328125" style="2"/>
    <col min="15323" max="15323" width="22.54296875" style="2" customWidth="1"/>
    <col min="15324" max="15324" width="8.6328125" style="2"/>
    <col min="15325" max="15325" width="16.54296875" style="2" customWidth="1"/>
    <col min="15326" max="15326" width="17.453125" style="2" customWidth="1"/>
    <col min="15327" max="15327" width="16.453125" style="2" customWidth="1"/>
    <col min="15328" max="15568" width="8.6328125" style="2"/>
    <col min="15569" max="15569" width="4.54296875" style="2" customWidth="1"/>
    <col min="15570" max="15570" width="62.453125" style="2" customWidth="1"/>
    <col min="15571" max="15571" width="11.54296875" style="2" customWidth="1"/>
    <col min="15572" max="15573" width="14.54296875" style="2" customWidth="1"/>
    <col min="15574" max="15575" width="16.54296875" style="2" customWidth="1"/>
    <col min="15576" max="15576" width="8.6328125" style="2"/>
    <col min="15577" max="15577" width="21.54296875" style="2" customWidth="1"/>
    <col min="15578" max="15578" width="8.6328125" style="2"/>
    <col min="15579" max="15579" width="22.54296875" style="2" customWidth="1"/>
    <col min="15580" max="15580" width="8.6328125" style="2"/>
    <col min="15581" max="15581" width="16.54296875" style="2" customWidth="1"/>
    <col min="15582" max="15582" width="17.453125" style="2" customWidth="1"/>
    <col min="15583" max="15583" width="16.453125" style="2" customWidth="1"/>
    <col min="15584" max="15824" width="8.6328125" style="2"/>
    <col min="15825" max="15825" width="4.54296875" style="2" customWidth="1"/>
    <col min="15826" max="15826" width="62.453125" style="2" customWidth="1"/>
    <col min="15827" max="15827" width="11.54296875" style="2" customWidth="1"/>
    <col min="15828" max="15829" width="14.54296875" style="2" customWidth="1"/>
    <col min="15830" max="15831" width="16.54296875" style="2" customWidth="1"/>
    <col min="15832" max="15832" width="8.6328125" style="2"/>
    <col min="15833" max="15833" width="21.54296875" style="2" customWidth="1"/>
    <col min="15834" max="15834" width="8.6328125" style="2"/>
    <col min="15835" max="15835" width="22.54296875" style="2" customWidth="1"/>
    <col min="15836" max="15836" width="8.6328125" style="2"/>
    <col min="15837" max="15837" width="16.54296875" style="2" customWidth="1"/>
    <col min="15838" max="15838" width="17.453125" style="2" customWidth="1"/>
    <col min="15839" max="15839" width="16.453125" style="2" customWidth="1"/>
    <col min="15840" max="16080" width="8.6328125" style="2"/>
    <col min="16081" max="16081" width="4.54296875" style="2" customWidth="1"/>
    <col min="16082" max="16082" width="62.453125" style="2" customWidth="1"/>
    <col min="16083" max="16083" width="11.54296875" style="2" customWidth="1"/>
    <col min="16084" max="16085" width="14.54296875" style="2" customWidth="1"/>
    <col min="16086" max="16087" width="16.54296875" style="2" customWidth="1"/>
    <col min="16088" max="16088" width="8.6328125" style="2"/>
    <col min="16089" max="16089" width="21.54296875" style="2" customWidth="1"/>
    <col min="16090" max="16090" width="8.6328125" style="2"/>
    <col min="16091" max="16091" width="22.54296875" style="2" customWidth="1"/>
    <col min="16092" max="16092" width="8.6328125" style="2"/>
    <col min="16093" max="16093" width="16.54296875" style="2" customWidth="1"/>
    <col min="16094" max="16094" width="17.453125" style="2" customWidth="1"/>
    <col min="16095" max="16095" width="16.453125" style="2" customWidth="1"/>
    <col min="16096" max="16382" width="8.6328125" style="2"/>
    <col min="16383" max="16384" width="8.6328125" style="2" customWidth="1"/>
  </cols>
  <sheetData>
    <row r="1" spans="1:13" ht="83.15" customHeight="1">
      <c r="A1" s="230"/>
      <c r="B1" s="230"/>
      <c r="C1" s="230"/>
      <c r="D1" s="230"/>
      <c r="E1" s="230"/>
      <c r="F1" s="230"/>
    </row>
    <row r="2" spans="1:13" ht="83.15" customHeight="1" thickBot="1">
      <c r="A2" s="4"/>
      <c r="B2" s="5"/>
      <c r="C2" s="5"/>
      <c r="D2" s="5"/>
      <c r="E2" s="6"/>
      <c r="F2" s="7"/>
      <c r="G2" s="4"/>
    </row>
    <row r="3" spans="1:13" s="9" customFormat="1" ht="42.9" customHeight="1">
      <c r="B3" s="10" t="s">
        <v>1587</v>
      </c>
      <c r="C3" s="231" t="s">
        <v>1642</v>
      </c>
      <c r="D3" s="232"/>
      <c r="E3" s="233"/>
      <c r="F3" s="11" t="s">
        <v>1585</v>
      </c>
      <c r="H3" s="3"/>
      <c r="I3" s="2"/>
      <c r="J3" s="2"/>
      <c r="K3" s="2"/>
      <c r="L3" s="2"/>
      <c r="M3" s="2"/>
    </row>
    <row r="4" spans="1:13" ht="27.65" customHeight="1">
      <c r="B4" s="12">
        <v>0</v>
      </c>
      <c r="C4" s="227" t="s">
        <v>1624</v>
      </c>
      <c r="D4" s="228"/>
      <c r="E4" s="229"/>
      <c r="F4" s="207">
        <f>'PROJEKTOWE,KOSZTY OGÓLNE'!F9+'PROJEKTOWE,KOSZTY OGÓLNE'!F15+'PROJEKTOWE,KOSZTY OGÓLNE'!F21</f>
        <v>0</v>
      </c>
    </row>
    <row r="5" spans="1:13" ht="27.65" customHeight="1">
      <c r="B5" s="12">
        <v>1</v>
      </c>
      <c r="C5" s="227" t="s">
        <v>0</v>
      </c>
      <c r="D5" s="228"/>
      <c r="E5" s="229"/>
      <c r="F5" s="208">
        <f>PZT!F9</f>
        <v>0</v>
      </c>
    </row>
    <row r="6" spans="1:13" ht="27.65" customHeight="1">
      <c r="B6" s="13">
        <v>2</v>
      </c>
      <c r="C6" s="227" t="str">
        <f>+PZT!B33</f>
        <v xml:space="preserve">ZAGOSPODAROWANIA TERENU: BRANŻA WOD - KAN </v>
      </c>
      <c r="D6" s="228"/>
      <c r="E6" s="229"/>
      <c r="F6" s="209">
        <f>PZT!F33</f>
        <v>0</v>
      </c>
    </row>
    <row r="7" spans="1:13" ht="27.65" customHeight="1">
      <c r="B7" s="13">
        <v>3</v>
      </c>
      <c r="C7" s="227" t="str">
        <f>+PZT!B131</f>
        <v>ZAGOSPODAROWANIE TERENU: BRANŻA ELEKTRYCZNA</v>
      </c>
      <c r="D7" s="228"/>
      <c r="E7" s="229"/>
      <c r="F7" s="209">
        <f>PZT!F131</f>
        <v>0</v>
      </c>
    </row>
    <row r="8" spans="1:13" ht="27.65" customHeight="1">
      <c r="B8" s="13">
        <v>4</v>
      </c>
      <c r="C8" s="227" t="str">
        <f>PZT!B233</f>
        <v>ZAGOSPODAROWANIE TERENU: BRANŻA TELETECHNICZNA</v>
      </c>
      <c r="D8" s="228"/>
      <c r="E8" s="229"/>
      <c r="F8" s="209">
        <f>PZT!F233</f>
        <v>0</v>
      </c>
    </row>
    <row r="9" spans="1:13" ht="27.65" customHeight="1">
      <c r="B9" s="13">
        <v>5</v>
      </c>
      <c r="C9" s="227" t="str">
        <f>+PZT!B268</f>
        <v>BRANŻA DROGOWA</v>
      </c>
      <c r="D9" s="228"/>
      <c r="E9" s="229"/>
      <c r="F9" s="209">
        <f>PZT!F268</f>
        <v>0</v>
      </c>
    </row>
    <row r="10" spans="1:13" ht="27.65" customHeight="1">
      <c r="B10" s="13">
        <v>6</v>
      </c>
      <c r="C10" s="227" t="str">
        <f>+PZT!B298</f>
        <v>BRANŻA TOROWA WRAZ Z ODWODNIENIEM</v>
      </c>
      <c r="D10" s="228"/>
      <c r="E10" s="229"/>
      <c r="F10" s="209">
        <f>PZT!F298</f>
        <v>0</v>
      </c>
    </row>
    <row r="11" spans="1:13" ht="27.65" customHeight="1">
      <c r="B11" s="13">
        <v>7</v>
      </c>
      <c r="C11" s="227" t="str">
        <f>+PZT!B327</f>
        <v>BRANŻA KONSTRUKCYJNA</v>
      </c>
      <c r="D11" s="228"/>
      <c r="E11" s="229"/>
      <c r="F11" s="209">
        <f>PZT!F327</f>
        <v>0</v>
      </c>
    </row>
    <row r="12" spans="1:13" ht="27.65" customHeight="1">
      <c r="B12" s="13">
        <v>8</v>
      </c>
      <c r="C12" s="227" t="s">
        <v>1</v>
      </c>
      <c r="D12" s="228"/>
      <c r="E12" s="229"/>
      <c r="F12" s="209">
        <f>'B01'!F5+'B02'!F5+B03_Z01!F5+'B04'!F6+'W01'!F5+'W02'!F5</f>
        <v>0</v>
      </c>
    </row>
    <row r="13" spans="1:13" s="14" customFormat="1" ht="27.65" customHeight="1" thickBot="1">
      <c r="B13" s="15" t="s">
        <v>2</v>
      </c>
      <c r="C13" s="235" t="s">
        <v>3</v>
      </c>
      <c r="D13" s="236"/>
      <c r="E13" s="237"/>
      <c r="F13" s="210">
        <f>SUM(F4:F12)</f>
        <v>0</v>
      </c>
      <c r="H13" s="3"/>
      <c r="I13" s="2"/>
      <c r="J13" s="2"/>
      <c r="K13" s="2"/>
      <c r="L13" s="2"/>
      <c r="M13" s="2"/>
    </row>
    <row r="14" spans="1:13" ht="27.65" customHeight="1">
      <c r="A14" s="8"/>
      <c r="B14" s="8"/>
      <c r="C14" s="8"/>
      <c r="D14" s="8"/>
      <c r="E14" s="8"/>
      <c r="F14" s="8"/>
      <c r="G14" s="8"/>
    </row>
    <row r="15" spans="1:13">
      <c r="B15" s="16"/>
      <c r="C15" s="17" t="s">
        <v>4</v>
      </c>
      <c r="D15" s="16"/>
      <c r="E15" s="16"/>
      <c r="F15" s="125"/>
    </row>
    <row r="16" spans="1:13">
      <c r="B16" s="18">
        <v>1</v>
      </c>
      <c r="C16" s="234" t="s">
        <v>5</v>
      </c>
      <c r="D16" s="234"/>
      <c r="E16" s="234"/>
      <c r="F16" s="234"/>
      <c r="G16" s="234"/>
    </row>
    <row r="17" spans="2:8">
      <c r="B17" s="18"/>
      <c r="C17" s="234"/>
      <c r="D17" s="234"/>
      <c r="E17" s="234"/>
      <c r="F17" s="234"/>
      <c r="G17" s="234"/>
    </row>
    <row r="18" spans="2:8" ht="47.4" customHeight="1">
      <c r="B18" s="18"/>
      <c r="C18" s="238"/>
      <c r="D18" s="238"/>
      <c r="E18" s="238"/>
      <c r="F18" s="238"/>
      <c r="G18" s="238"/>
    </row>
    <row r="19" spans="2:8" ht="14.15" customHeight="1">
      <c r="B19" s="18"/>
      <c r="C19" s="239"/>
      <c r="D19" s="239"/>
      <c r="E19" s="239"/>
      <c r="F19" s="239"/>
      <c r="G19" s="239"/>
      <c r="H19" s="145"/>
    </row>
    <row r="20" spans="2:8" ht="14.15" customHeight="1">
      <c r="B20" s="18"/>
      <c r="C20" s="239"/>
      <c r="D20" s="239"/>
      <c r="E20" s="239"/>
      <c r="F20" s="239"/>
      <c r="G20" s="239"/>
      <c r="H20" s="145"/>
    </row>
    <row r="21" spans="2:8">
      <c r="B21" s="18"/>
      <c r="C21" s="234"/>
      <c r="D21" s="234"/>
      <c r="E21" s="234"/>
      <c r="F21" s="234"/>
      <c r="G21" s="234"/>
    </row>
    <row r="22" spans="2:8">
      <c r="B22" s="18"/>
      <c r="C22" s="234"/>
      <c r="D22" s="234"/>
      <c r="E22" s="234"/>
      <c r="F22" s="234"/>
      <c r="G22" s="234"/>
    </row>
    <row r="23" spans="2:8">
      <c r="B23" s="18"/>
      <c r="C23" s="234"/>
      <c r="D23" s="234"/>
      <c r="E23" s="234"/>
      <c r="F23" s="234"/>
      <c r="G23" s="234"/>
    </row>
    <row r="24" spans="2:8">
      <c r="B24" s="18"/>
      <c r="C24" s="234"/>
      <c r="D24" s="234"/>
      <c r="E24" s="234"/>
      <c r="F24" s="234"/>
      <c r="G24" s="234"/>
    </row>
    <row r="25" spans="2:8">
      <c r="B25" s="18"/>
      <c r="C25" s="234"/>
      <c r="D25" s="234"/>
      <c r="E25" s="234"/>
      <c r="F25" s="234"/>
      <c r="G25" s="234"/>
    </row>
    <row r="26" spans="2:8" ht="32.15" customHeight="1">
      <c r="B26" s="18"/>
      <c r="C26" s="241"/>
      <c r="D26" s="242"/>
      <c r="E26" s="242"/>
      <c r="F26" s="242"/>
    </row>
    <row r="27" spans="2:8" ht="14.15" customHeight="1">
      <c r="B27" s="19"/>
    </row>
    <row r="28" spans="2:8" ht="14.15" customHeight="1">
      <c r="B28" s="19"/>
    </row>
    <row r="29" spans="2:8" ht="14.15" customHeight="1">
      <c r="B29" s="19"/>
      <c r="C29" s="240"/>
      <c r="D29" s="240"/>
      <c r="E29" s="240"/>
    </row>
    <row r="30" spans="2:8" ht="14.15" customHeight="1">
      <c r="B30" s="19"/>
      <c r="C30" s="240"/>
      <c r="D30" s="240"/>
      <c r="E30" s="240"/>
    </row>
    <row r="31" spans="2:8" ht="14.15" customHeight="1">
      <c r="B31" s="19"/>
      <c r="C31" s="240"/>
      <c r="D31" s="240"/>
      <c r="E31" s="240"/>
    </row>
  </sheetData>
  <mergeCells count="26">
    <mergeCell ref="C25:G25"/>
    <mergeCell ref="C29:E29"/>
    <mergeCell ref="C30:E30"/>
    <mergeCell ref="C31:E31"/>
    <mergeCell ref="C26:F26"/>
    <mergeCell ref="C24:G24"/>
    <mergeCell ref="C11:E11"/>
    <mergeCell ref="C12:E12"/>
    <mergeCell ref="C13:E13"/>
    <mergeCell ref="C16:G16"/>
    <mergeCell ref="C17:G17"/>
    <mergeCell ref="C18:G18"/>
    <mergeCell ref="C19:G19"/>
    <mergeCell ref="C20:G20"/>
    <mergeCell ref="C21:G21"/>
    <mergeCell ref="C22:G22"/>
    <mergeCell ref="C23:G23"/>
    <mergeCell ref="C10:E10"/>
    <mergeCell ref="A1:F1"/>
    <mergeCell ref="C3:E3"/>
    <mergeCell ref="C4:E4"/>
    <mergeCell ref="C5:E5"/>
    <mergeCell ref="C6:E6"/>
    <mergeCell ref="C7:E7"/>
    <mergeCell ref="C8:E8"/>
    <mergeCell ref="C9:E9"/>
  </mergeCells>
  <printOptions horizontalCentered="1"/>
  <pageMargins left="0.51181102362204722" right="0.47244094488188981" top="0.6692913385826772" bottom="0.98425196850393704" header="0.15748031496062992" footer="0.47244094488188981"/>
  <pageSetup paperSize="9" scale="75" fitToHeight="0" orientation="portrait" r:id="rId1"/>
  <headerFooter scaleWithDoc="0" alignWithMargins="0">
    <oddFooter>&amp;L&amp;7Projekt: Terminal intermodalny w Zbąszynku, Loconi Intermodal S.A. 
File:&amp;F, Sheet:&amp;A&amp;C&amp;"Arial,Normalny"&amp;10&amp;K000000
&amp;"Calibri,Regular"&amp;8&amp;K000000#Confidentiality: Confidential&amp;"Cambria,Regular"&amp;K000000
&amp;R&amp;8&amp;P/&amp;N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0CC76-04F3-4A83-9E06-7EA7F609AEB7}">
  <sheetPr>
    <outlinePr summaryBelow="0" summaryRight="0"/>
    <pageSetUpPr fitToPage="1"/>
  </sheetPr>
  <dimension ref="A1:K25"/>
  <sheetViews>
    <sheetView showGridLines="0" view="pageBreakPreview" topLeftCell="A6" zoomScale="160" zoomScaleNormal="85" zoomScaleSheetLayoutView="160" zoomScalePageLayoutView="70" workbookViewId="0">
      <selection activeCell="F15" sqref="F15"/>
    </sheetView>
  </sheetViews>
  <sheetFormatPr defaultColWidth="9.453125" defaultRowHeight="12.5" outlineLevelRow="1"/>
  <cols>
    <col min="1" max="1" width="7.453125" style="76" customWidth="1"/>
    <col min="2" max="2" width="87.453125" style="25" customWidth="1"/>
    <col min="3" max="3" width="13.453125" style="25" customWidth="1"/>
    <col min="4" max="6" width="13" style="77" customWidth="1"/>
    <col min="7" max="7" width="38.08984375" style="25" customWidth="1"/>
    <col min="8" max="16384" width="9.453125" style="25"/>
  </cols>
  <sheetData>
    <row r="1" spans="1:11" s="20" customFormat="1" ht="52.4" customHeight="1">
      <c r="A1" s="26"/>
      <c r="B1" s="27"/>
      <c r="C1" s="26"/>
      <c r="D1" s="28"/>
      <c r="E1" s="28"/>
      <c r="F1" s="28"/>
      <c r="G1" s="28"/>
    </row>
    <row r="2" spans="1:11" s="20" customFormat="1" ht="33" customHeight="1">
      <c r="A2" s="26"/>
      <c r="B2" s="27"/>
      <c r="C2" s="26"/>
      <c r="D2" s="243"/>
      <c r="E2" s="243"/>
      <c r="F2" s="243"/>
      <c r="G2" s="244"/>
    </row>
    <row r="3" spans="1:11" s="20" customFormat="1" ht="33" customHeight="1">
      <c r="A3" s="26"/>
      <c r="B3" s="27"/>
      <c r="C3" s="26"/>
      <c r="D3" s="243"/>
      <c r="E3" s="243"/>
      <c r="F3" s="243"/>
      <c r="G3" s="244"/>
    </row>
    <row r="4" spans="1:11" s="20" customFormat="1" ht="17.149999999999999" customHeight="1">
      <c r="A4" s="26"/>
      <c r="B4" s="27"/>
      <c r="C4" s="26"/>
      <c r="D4" s="243"/>
      <c r="E4" s="243"/>
      <c r="F4" s="243"/>
      <c r="G4" s="244"/>
    </row>
    <row r="5" spans="1:11" s="20" customFormat="1" ht="20.9" customHeight="1">
      <c r="A5" s="29"/>
      <c r="B5" s="30"/>
      <c r="C5" s="21"/>
      <c r="D5" s="31"/>
      <c r="E5" s="31"/>
      <c r="F5" s="153"/>
      <c r="G5" s="32"/>
    </row>
    <row r="6" spans="1:11" s="20" customFormat="1" ht="36" customHeight="1" thickBot="1">
      <c r="A6" s="245" t="s">
        <v>11</v>
      </c>
      <c r="B6" s="245"/>
      <c r="C6" s="246"/>
      <c r="D6" s="246"/>
      <c r="E6" s="246"/>
      <c r="F6" s="246"/>
      <c r="G6" s="246"/>
    </row>
    <row r="7" spans="1:11" s="33" customFormat="1" ht="44.4" customHeight="1">
      <c r="A7" s="148"/>
      <c r="B7" s="149" t="s">
        <v>1586</v>
      </c>
      <c r="C7" s="150" t="s">
        <v>1583</v>
      </c>
      <c r="D7" s="127" t="s">
        <v>1584</v>
      </c>
      <c r="E7" s="34" t="s">
        <v>1588</v>
      </c>
      <c r="F7" s="152" t="s">
        <v>1589</v>
      </c>
      <c r="G7" s="146" t="s">
        <v>8</v>
      </c>
    </row>
    <row r="8" spans="1:11" s="22" customFormat="1" ht="26.15" customHeight="1" thickBot="1">
      <c r="A8" s="154"/>
      <c r="B8" s="155" t="s">
        <v>1643</v>
      </c>
      <c r="C8" s="156"/>
      <c r="D8" s="157"/>
      <c r="E8" s="157"/>
      <c r="F8" s="157"/>
      <c r="G8" s="158"/>
    </row>
    <row r="9" spans="1:11" s="42" customFormat="1" ht="25.5" customHeight="1">
      <c r="A9" s="133">
        <v>1</v>
      </c>
      <c r="B9" s="39" t="s">
        <v>1609</v>
      </c>
      <c r="C9" s="40"/>
      <c r="D9" s="41"/>
      <c r="E9" s="171"/>
      <c r="F9" s="171">
        <f>SUM(F10:F14)</f>
        <v>0</v>
      </c>
      <c r="G9" s="134"/>
      <c r="H9" s="22"/>
      <c r="I9" s="22"/>
      <c r="J9" s="22"/>
    </row>
    <row r="10" spans="1:11" s="47" customFormat="1" ht="23" outlineLevel="1">
      <c r="A10" s="135" t="s">
        <v>9</v>
      </c>
      <c r="B10" s="44" t="s">
        <v>1590</v>
      </c>
      <c r="C10" s="45" t="s">
        <v>812</v>
      </c>
      <c r="D10" s="43"/>
      <c r="E10" s="172"/>
      <c r="F10" s="172">
        <f>D10*E10</f>
        <v>0</v>
      </c>
      <c r="G10" s="136" t="s">
        <v>1618</v>
      </c>
      <c r="H10" s="22"/>
      <c r="I10" s="22"/>
      <c r="J10" s="22"/>
      <c r="K10" s="46"/>
    </row>
    <row r="11" spans="1:11" s="47" customFormat="1" outlineLevel="1">
      <c r="A11" s="135" t="s">
        <v>10</v>
      </c>
      <c r="B11" s="159" t="s">
        <v>1593</v>
      </c>
      <c r="C11" s="160" t="s">
        <v>812</v>
      </c>
      <c r="D11" s="161"/>
      <c r="E11" s="173"/>
      <c r="F11" s="172">
        <f t="shared" ref="F11:F14" si="0">D11*E11</f>
        <v>0</v>
      </c>
      <c r="G11" s="162"/>
      <c r="H11" s="22"/>
      <c r="I11" s="22"/>
      <c r="J11" s="22"/>
      <c r="K11" s="46"/>
    </row>
    <row r="12" spans="1:11" s="47" customFormat="1" ht="34.5" outlineLevel="1">
      <c r="A12" s="135" t="s">
        <v>16</v>
      </c>
      <c r="B12" s="159" t="s">
        <v>1606</v>
      </c>
      <c r="C12" s="160" t="s">
        <v>812</v>
      </c>
      <c r="D12" s="161"/>
      <c r="E12" s="173"/>
      <c r="F12" s="172">
        <f t="shared" si="0"/>
        <v>0</v>
      </c>
      <c r="G12" s="162"/>
      <c r="H12" s="22"/>
      <c r="I12" s="22"/>
      <c r="J12" s="22"/>
      <c r="K12" s="46"/>
    </row>
    <row r="13" spans="1:11" s="47" customFormat="1" ht="34.5" outlineLevel="1">
      <c r="A13" s="135" t="s">
        <v>18</v>
      </c>
      <c r="B13" s="159" t="s">
        <v>1607</v>
      </c>
      <c r="C13" s="160" t="s">
        <v>812</v>
      </c>
      <c r="D13" s="161"/>
      <c r="E13" s="173"/>
      <c r="F13" s="172">
        <f t="shared" si="0"/>
        <v>0</v>
      </c>
      <c r="G13" s="162" t="s">
        <v>1625</v>
      </c>
      <c r="H13" s="22"/>
      <c r="I13" s="22"/>
      <c r="J13" s="22"/>
      <c r="K13" s="46"/>
    </row>
    <row r="14" spans="1:11" s="47" customFormat="1" ht="13" outlineLevel="1" thickBot="1">
      <c r="A14" s="135" t="s">
        <v>20</v>
      </c>
      <c r="B14" s="159" t="s">
        <v>1608</v>
      </c>
      <c r="C14" s="160" t="s">
        <v>812</v>
      </c>
      <c r="D14" s="161"/>
      <c r="E14" s="173"/>
      <c r="F14" s="172">
        <f t="shared" si="0"/>
        <v>0</v>
      </c>
      <c r="G14" s="162"/>
      <c r="H14" s="22"/>
      <c r="I14" s="22"/>
      <c r="J14" s="22"/>
      <c r="K14" s="46"/>
    </row>
    <row r="15" spans="1:11" s="42" customFormat="1" ht="25.5" customHeight="1">
      <c r="A15" s="133" t="s">
        <v>48</v>
      </c>
      <c r="B15" s="39" t="s">
        <v>1592</v>
      </c>
      <c r="C15" s="40"/>
      <c r="D15" s="41"/>
      <c r="E15" s="171"/>
      <c r="F15" s="171">
        <f>SUM(F16:F20)</f>
        <v>0</v>
      </c>
      <c r="G15" s="134"/>
      <c r="H15" s="22"/>
      <c r="I15" s="22"/>
      <c r="J15" s="22"/>
    </row>
    <row r="16" spans="1:11" s="47" customFormat="1" ht="23" outlineLevel="1">
      <c r="A16" s="139" t="s">
        <v>1610</v>
      </c>
      <c r="B16" s="224" t="s">
        <v>1611</v>
      </c>
      <c r="C16" s="45" t="s">
        <v>812</v>
      </c>
      <c r="D16" s="43"/>
      <c r="E16" s="172"/>
      <c r="F16" s="172">
        <f>D16*E16</f>
        <v>0</v>
      </c>
      <c r="G16" s="136"/>
      <c r="H16" s="22"/>
      <c r="I16" s="22"/>
      <c r="J16" s="22"/>
      <c r="K16" s="46"/>
    </row>
    <row r="17" spans="1:11" s="47" customFormat="1" ht="23" outlineLevel="1">
      <c r="A17" s="139" t="s">
        <v>1653</v>
      </c>
      <c r="B17" s="44" t="s">
        <v>1591</v>
      </c>
      <c r="C17" s="45" t="s">
        <v>812</v>
      </c>
      <c r="D17" s="43"/>
      <c r="E17" s="172"/>
      <c r="F17" s="172">
        <f>D17*E17</f>
        <v>0</v>
      </c>
      <c r="G17" s="136"/>
      <c r="H17" s="22"/>
      <c r="I17" s="22"/>
      <c r="J17" s="22"/>
      <c r="K17" s="46"/>
    </row>
    <row r="18" spans="1:11" s="47" customFormat="1" ht="46" outlineLevel="1">
      <c r="A18" s="139" t="s">
        <v>1654</v>
      </c>
      <c r="B18" s="44" t="s">
        <v>1613</v>
      </c>
      <c r="C18" s="45" t="s">
        <v>812</v>
      </c>
      <c r="D18" s="43"/>
      <c r="E18" s="172"/>
      <c r="F18" s="172">
        <f>D18*E18</f>
        <v>0</v>
      </c>
      <c r="G18" s="136" t="s">
        <v>1614</v>
      </c>
      <c r="H18" s="22"/>
      <c r="I18" s="22"/>
      <c r="J18" s="22"/>
      <c r="K18" s="46"/>
    </row>
    <row r="19" spans="1:11" s="47" customFormat="1" outlineLevel="1">
      <c r="A19" s="139" t="s">
        <v>1655</v>
      </c>
      <c r="B19" s="44" t="s">
        <v>1635</v>
      </c>
      <c r="C19" s="45" t="s">
        <v>812</v>
      </c>
      <c r="D19" s="43"/>
      <c r="E19" s="172"/>
      <c r="F19" s="172">
        <f>D19*E19</f>
        <v>0</v>
      </c>
      <c r="G19" s="136"/>
      <c r="H19" s="22"/>
      <c r="I19" s="22"/>
      <c r="J19" s="22"/>
      <c r="K19" s="46"/>
    </row>
    <row r="20" spans="1:11" s="47" customFormat="1" outlineLevel="1">
      <c r="A20" s="139" t="s">
        <v>1656</v>
      </c>
      <c r="B20" s="48" t="s">
        <v>1632</v>
      </c>
      <c r="C20" s="23" t="s">
        <v>812</v>
      </c>
      <c r="D20" s="24"/>
      <c r="E20" s="225"/>
      <c r="F20" s="172">
        <f>D20*E20</f>
        <v>0</v>
      </c>
      <c r="G20" s="138"/>
      <c r="H20" s="22"/>
      <c r="I20" s="22"/>
      <c r="J20" s="22"/>
      <c r="K20" s="46"/>
    </row>
    <row r="21" spans="1:11" ht="13">
      <c r="A21" s="108" t="s">
        <v>221</v>
      </c>
      <c r="B21" s="109" t="s">
        <v>1309</v>
      </c>
      <c r="C21" s="110"/>
      <c r="D21" s="110"/>
      <c r="E21" s="110"/>
      <c r="F21" s="111"/>
      <c r="G21" s="112"/>
    </row>
    <row r="22" spans="1:11">
      <c r="A22" s="113" t="s">
        <v>1620</v>
      </c>
      <c r="B22" s="114"/>
      <c r="C22" s="45"/>
      <c r="D22" s="45"/>
      <c r="E22" s="45"/>
      <c r="F22" s="43"/>
      <c r="G22" s="115"/>
    </row>
    <row r="23" spans="1:11">
      <c r="A23" s="113"/>
      <c r="B23" s="114"/>
      <c r="C23" s="45"/>
      <c r="D23" s="45"/>
      <c r="E23" s="45"/>
      <c r="F23" s="43"/>
      <c r="G23" s="115"/>
    </row>
    <row r="24" spans="1:11">
      <c r="A24" s="113"/>
      <c r="B24" s="114"/>
      <c r="C24" s="45"/>
      <c r="D24" s="45"/>
      <c r="E24" s="45"/>
      <c r="F24" s="43"/>
      <c r="G24" s="115"/>
    </row>
    <row r="25" spans="1:11">
      <c r="A25" s="113"/>
      <c r="B25" s="114"/>
      <c r="C25" s="45"/>
      <c r="D25" s="45"/>
      <c r="E25" s="45"/>
      <c r="F25" s="43"/>
      <c r="G25" s="115"/>
    </row>
  </sheetData>
  <mergeCells count="4">
    <mergeCell ref="D2:G2"/>
    <mergeCell ref="D3:G3"/>
    <mergeCell ref="D4:G4"/>
    <mergeCell ref="A6:G6"/>
  </mergeCells>
  <printOptions horizontalCentered="1"/>
  <pageMargins left="0.51181102362204722" right="0.47244094488188981" top="0.6692913385826772" bottom="0.98425196850393704" header="0.15748031496062992" footer="0.47244094488188981"/>
  <pageSetup paperSize="9" scale="50" fitToHeight="0" orientation="portrait" r:id="rId1"/>
  <headerFooter scaleWithDoc="0" alignWithMargins="0">
    <oddFooter>&amp;L&amp;7Projekt: Terminal intermodalny w Zbąszynku, Loconi Intermodal S.A. 
File:&amp;F, Sheet:&amp;A&amp;C&amp;"Arial,Normalny"&amp;10&amp;K000000
&amp;"Calibri,Regular"&amp;8&amp;K000000#Confidentiality: Confidential&amp;"Cambria,Regular"&amp;K000000
&amp;R&amp;8&amp;P/&amp;N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A83E2-52C7-4737-920E-9E50DB4617E1}">
  <sheetPr>
    <outlinePr summaryBelow="0" summaryRight="0"/>
    <pageSetUpPr fitToPage="1"/>
  </sheetPr>
  <dimension ref="A1:M355"/>
  <sheetViews>
    <sheetView showGridLines="0" view="pageBreakPreview" topLeftCell="A315" zoomScaleNormal="85" zoomScaleSheetLayoutView="100" zoomScalePageLayoutView="70" workbookViewId="0">
      <selection activeCell="F328" sqref="F328"/>
    </sheetView>
  </sheetViews>
  <sheetFormatPr defaultColWidth="9.453125" defaultRowHeight="12.5" outlineLevelRow="1"/>
  <cols>
    <col min="1" max="1" width="7.453125" style="76" customWidth="1"/>
    <col min="2" max="2" width="87.453125" style="25" customWidth="1"/>
    <col min="3" max="3" width="13.453125" style="25" customWidth="1"/>
    <col min="4" max="6" width="13" style="77" customWidth="1"/>
    <col min="7" max="7" width="62.90625" style="25" customWidth="1"/>
    <col min="8" max="16384" width="9.453125" style="25"/>
  </cols>
  <sheetData>
    <row r="1" spans="1:11" s="20" customFormat="1" ht="52.4" customHeight="1">
      <c r="A1" s="26"/>
      <c r="B1" s="27"/>
      <c r="C1" s="26"/>
      <c r="D1" s="28"/>
      <c r="E1" s="28"/>
      <c r="F1" s="28"/>
      <c r="G1" s="28"/>
    </row>
    <row r="2" spans="1:11" s="20" customFormat="1" ht="33" customHeight="1">
      <c r="A2" s="26"/>
      <c r="B2" s="27"/>
      <c r="C2" s="26"/>
      <c r="D2" s="243"/>
      <c r="E2" s="243"/>
      <c r="F2" s="243"/>
      <c r="G2" s="244"/>
    </row>
    <row r="3" spans="1:11" s="20" customFormat="1" ht="33" customHeight="1">
      <c r="A3" s="26"/>
      <c r="B3" s="27"/>
      <c r="C3" s="26"/>
      <c r="D3" s="243"/>
      <c r="E3" s="243"/>
      <c r="F3" s="243"/>
      <c r="G3" s="244"/>
    </row>
    <row r="4" spans="1:11" s="20" customFormat="1" ht="17.149999999999999" customHeight="1">
      <c r="A4" s="26"/>
      <c r="B4" s="27"/>
      <c r="C4" s="26"/>
      <c r="D4" s="243"/>
      <c r="E4" s="243"/>
      <c r="F4" s="243"/>
      <c r="G4" s="244"/>
    </row>
    <row r="5" spans="1:11" s="20" customFormat="1" ht="20.9" customHeight="1">
      <c r="A5" s="29"/>
      <c r="B5" s="30"/>
      <c r="C5" s="21"/>
      <c r="D5" s="31"/>
      <c r="E5" s="31"/>
      <c r="F5" s="153"/>
      <c r="G5" s="32"/>
    </row>
    <row r="6" spans="1:11" s="20" customFormat="1" ht="36" customHeight="1" thickBot="1">
      <c r="A6" s="245" t="s">
        <v>11</v>
      </c>
      <c r="B6" s="245"/>
      <c r="C6" s="246"/>
      <c r="D6" s="246"/>
      <c r="E6" s="246"/>
      <c r="F6" s="246"/>
      <c r="G6" s="246"/>
    </row>
    <row r="7" spans="1:11" s="33" customFormat="1" ht="44.4" customHeight="1">
      <c r="A7" s="148"/>
      <c r="B7" s="149" t="s">
        <v>1586</v>
      </c>
      <c r="C7" s="150" t="s">
        <v>1583</v>
      </c>
      <c r="D7" s="127" t="s">
        <v>1584</v>
      </c>
      <c r="E7" s="34" t="s">
        <v>1588</v>
      </c>
      <c r="F7" s="152" t="s">
        <v>1589</v>
      </c>
      <c r="G7" s="146" t="s">
        <v>8</v>
      </c>
    </row>
    <row r="8" spans="1:11" s="22" customFormat="1" ht="26.15" customHeight="1" thickBot="1">
      <c r="A8" s="128"/>
      <c r="B8" s="36" t="s">
        <v>12</v>
      </c>
      <c r="C8" s="35"/>
      <c r="D8" s="37"/>
      <c r="E8" s="38"/>
      <c r="F8" s="38"/>
      <c r="G8" s="129"/>
    </row>
    <row r="9" spans="1:11" s="42" customFormat="1" ht="25.5" customHeight="1">
      <c r="A9" s="133">
        <v>1</v>
      </c>
      <c r="B9" s="39" t="s">
        <v>0</v>
      </c>
      <c r="C9" s="40"/>
      <c r="D9" s="41"/>
      <c r="E9" s="174"/>
      <c r="F9" s="174">
        <f>SUM(F10:F32)</f>
        <v>0</v>
      </c>
      <c r="G9" s="134"/>
      <c r="H9" s="22"/>
      <c r="I9" s="22"/>
      <c r="J9" s="22"/>
    </row>
    <row r="10" spans="1:11" s="47" customFormat="1" outlineLevel="1">
      <c r="A10" s="135" t="s">
        <v>9</v>
      </c>
      <c r="B10" s="44" t="s">
        <v>13</v>
      </c>
      <c r="C10" s="45" t="s">
        <v>14</v>
      </c>
      <c r="D10" s="43">
        <v>1</v>
      </c>
      <c r="E10" s="175"/>
      <c r="F10" s="175">
        <f>D10*E10</f>
        <v>0</v>
      </c>
      <c r="G10" s="136"/>
      <c r="H10" s="22"/>
      <c r="I10" s="22"/>
      <c r="J10" s="22"/>
      <c r="K10" s="46"/>
    </row>
    <row r="11" spans="1:11" s="47" customFormat="1" ht="34.5" outlineLevel="1">
      <c r="A11" s="135" t="s">
        <v>10</v>
      </c>
      <c r="B11" s="44" t="s">
        <v>15</v>
      </c>
      <c r="C11" s="45" t="s">
        <v>14</v>
      </c>
      <c r="D11" s="43">
        <v>1</v>
      </c>
      <c r="E11" s="175"/>
      <c r="F11" s="175">
        <f t="shared" ref="F11:F32" si="0">D11*E11</f>
        <v>0</v>
      </c>
      <c r="G11" s="136"/>
      <c r="H11" s="22"/>
      <c r="I11" s="22"/>
      <c r="J11" s="22"/>
      <c r="K11" s="46"/>
    </row>
    <row r="12" spans="1:11" s="47" customFormat="1" outlineLevel="1">
      <c r="A12" s="135" t="s">
        <v>16</v>
      </c>
      <c r="B12" s="44" t="s">
        <v>17</v>
      </c>
      <c r="C12" s="45" t="s">
        <v>14</v>
      </c>
      <c r="D12" s="43">
        <v>1</v>
      </c>
      <c r="E12" s="175"/>
      <c r="F12" s="175">
        <f t="shared" si="0"/>
        <v>0</v>
      </c>
      <c r="G12" s="136"/>
      <c r="H12" s="22"/>
      <c r="I12" s="22"/>
      <c r="J12" s="22"/>
      <c r="K12" s="46"/>
    </row>
    <row r="13" spans="1:11" s="47" customFormat="1" ht="34.5" outlineLevel="1">
      <c r="A13" s="137" t="s">
        <v>18</v>
      </c>
      <c r="B13" s="48" t="s">
        <v>19</v>
      </c>
      <c r="C13" s="23" t="s">
        <v>14</v>
      </c>
      <c r="D13" s="24">
        <v>2</v>
      </c>
      <c r="E13" s="176"/>
      <c r="F13" s="175">
        <f t="shared" si="0"/>
        <v>0</v>
      </c>
      <c r="G13" s="138"/>
      <c r="H13" s="22"/>
      <c r="I13" s="22"/>
      <c r="J13" s="22"/>
      <c r="K13" s="46"/>
    </row>
    <row r="14" spans="1:11" s="47" customFormat="1" ht="23" outlineLevel="1">
      <c r="A14" s="135" t="s">
        <v>20</v>
      </c>
      <c r="B14" s="44" t="s">
        <v>21</v>
      </c>
      <c r="C14" s="45" t="s">
        <v>22</v>
      </c>
      <c r="D14" s="43">
        <v>1472</v>
      </c>
      <c r="E14" s="175"/>
      <c r="F14" s="175">
        <f t="shared" si="0"/>
        <v>0</v>
      </c>
      <c r="G14" s="136"/>
      <c r="H14" s="22"/>
      <c r="I14" s="22"/>
      <c r="J14" s="22"/>
      <c r="K14" s="46"/>
    </row>
    <row r="15" spans="1:11" s="47" customFormat="1" ht="34.5" outlineLevel="1">
      <c r="A15" s="135" t="s">
        <v>23</v>
      </c>
      <c r="B15" s="44" t="s">
        <v>1594</v>
      </c>
      <c r="C15" s="45" t="s">
        <v>14</v>
      </c>
      <c r="D15" s="43">
        <v>1</v>
      </c>
      <c r="E15" s="175"/>
      <c r="F15" s="175">
        <f t="shared" si="0"/>
        <v>0</v>
      </c>
      <c r="G15" s="136"/>
      <c r="H15" s="22"/>
      <c r="I15" s="22"/>
      <c r="J15" s="22"/>
      <c r="K15" s="46"/>
    </row>
    <row r="16" spans="1:11" s="47" customFormat="1" ht="34.5" outlineLevel="1">
      <c r="A16" s="135" t="s">
        <v>24</v>
      </c>
      <c r="B16" s="44" t="s">
        <v>25</v>
      </c>
      <c r="C16" s="45" t="s">
        <v>14</v>
      </c>
      <c r="D16" s="43">
        <v>1</v>
      </c>
      <c r="E16" s="175"/>
      <c r="F16" s="175">
        <f t="shared" si="0"/>
        <v>0</v>
      </c>
      <c r="G16" s="136"/>
      <c r="H16" s="22"/>
      <c r="I16" s="22"/>
      <c r="J16" s="22"/>
      <c r="K16" s="46"/>
    </row>
    <row r="17" spans="1:11" s="47" customFormat="1" ht="46" outlineLevel="1">
      <c r="A17" s="137" t="s">
        <v>26</v>
      </c>
      <c r="B17" s="48" t="s">
        <v>1636</v>
      </c>
      <c r="C17" s="23" t="s">
        <v>14</v>
      </c>
      <c r="D17" s="24">
        <v>1</v>
      </c>
      <c r="E17" s="176"/>
      <c r="F17" s="175">
        <f t="shared" si="0"/>
        <v>0</v>
      </c>
      <c r="G17" s="138"/>
      <c r="H17" s="22"/>
      <c r="I17" s="22"/>
      <c r="J17" s="22"/>
      <c r="K17" s="46"/>
    </row>
    <row r="18" spans="1:11" s="47" customFormat="1" ht="46" outlineLevel="1">
      <c r="A18" s="137" t="s">
        <v>27</v>
      </c>
      <c r="B18" s="48" t="s">
        <v>28</v>
      </c>
      <c r="C18" s="23" t="s">
        <v>14</v>
      </c>
      <c r="D18" s="24">
        <v>1</v>
      </c>
      <c r="E18" s="176"/>
      <c r="F18" s="175">
        <f t="shared" si="0"/>
        <v>0</v>
      </c>
      <c r="G18" s="138"/>
      <c r="H18" s="22"/>
      <c r="I18" s="22"/>
      <c r="J18" s="22"/>
      <c r="K18" s="46"/>
    </row>
    <row r="19" spans="1:11" s="47" customFormat="1" ht="23" outlineLevel="1">
      <c r="A19" s="137" t="s">
        <v>29</v>
      </c>
      <c r="B19" s="48" t="s">
        <v>30</v>
      </c>
      <c r="C19" s="23" t="s">
        <v>31</v>
      </c>
      <c r="D19" s="24">
        <v>1</v>
      </c>
      <c r="E19" s="176"/>
      <c r="F19" s="175">
        <f t="shared" si="0"/>
        <v>0</v>
      </c>
      <c r="G19" s="138"/>
      <c r="H19" s="22"/>
      <c r="I19" s="22"/>
      <c r="J19" s="22"/>
      <c r="K19" s="46"/>
    </row>
    <row r="20" spans="1:11" s="47" customFormat="1" ht="23" outlineLevel="1">
      <c r="A20" s="139" t="s">
        <v>32</v>
      </c>
      <c r="B20" s="44" t="s">
        <v>33</v>
      </c>
      <c r="C20" s="45" t="s">
        <v>22</v>
      </c>
      <c r="D20" s="43">
        <v>16.8</v>
      </c>
      <c r="E20" s="175"/>
      <c r="F20" s="175">
        <f t="shared" si="0"/>
        <v>0</v>
      </c>
      <c r="G20" s="136"/>
      <c r="H20" s="22"/>
      <c r="I20" s="22"/>
      <c r="J20" s="22"/>
      <c r="K20" s="46"/>
    </row>
    <row r="21" spans="1:11" s="47" customFormat="1" ht="23" outlineLevel="1">
      <c r="A21" s="135" t="s">
        <v>34</v>
      </c>
      <c r="B21" s="44" t="s">
        <v>35</v>
      </c>
      <c r="C21" s="45" t="s">
        <v>22</v>
      </c>
      <c r="D21" s="43">
        <v>60.8</v>
      </c>
      <c r="E21" s="175"/>
      <c r="F21" s="175">
        <f t="shared" si="0"/>
        <v>0</v>
      </c>
      <c r="G21" s="136"/>
      <c r="H21" s="22"/>
      <c r="I21" s="22"/>
      <c r="J21" s="22"/>
      <c r="K21" s="46"/>
    </row>
    <row r="22" spans="1:11" s="47" customFormat="1" ht="34.5" outlineLevel="1">
      <c r="A22" s="135" t="s">
        <v>36</v>
      </c>
      <c r="B22" s="44" t="s">
        <v>37</v>
      </c>
      <c r="C22" s="45" t="s">
        <v>22</v>
      </c>
      <c r="D22" s="43">
        <v>122.3</v>
      </c>
      <c r="E22" s="175"/>
      <c r="F22" s="175">
        <f t="shared" si="0"/>
        <v>0</v>
      </c>
      <c r="G22" s="136"/>
      <c r="H22" s="22"/>
      <c r="I22" s="22"/>
      <c r="J22" s="22"/>
      <c r="K22" s="46"/>
    </row>
    <row r="23" spans="1:11" s="43" customFormat="1" outlineLevel="1">
      <c r="A23" s="139" t="s">
        <v>38</v>
      </c>
      <c r="B23" s="50" t="s">
        <v>39</v>
      </c>
      <c r="C23" s="51" t="s">
        <v>14</v>
      </c>
      <c r="D23" s="43">
        <v>1</v>
      </c>
      <c r="E23" s="177"/>
      <c r="F23" s="175">
        <f t="shared" si="0"/>
        <v>0</v>
      </c>
      <c r="G23" s="136"/>
      <c r="H23" s="22"/>
      <c r="I23" s="22"/>
      <c r="J23" s="22"/>
      <c r="K23" s="46"/>
    </row>
    <row r="24" spans="1:11" s="47" customFormat="1" ht="57.5" outlineLevel="1">
      <c r="A24" s="226" t="s">
        <v>1703</v>
      </c>
      <c r="B24" s="48" t="s">
        <v>41</v>
      </c>
      <c r="C24" s="23" t="s">
        <v>42</v>
      </c>
      <c r="D24" s="24">
        <v>10</v>
      </c>
      <c r="E24" s="176"/>
      <c r="F24" s="175">
        <f>D24*E24</f>
        <v>0</v>
      </c>
      <c r="G24" s="138"/>
      <c r="H24" s="22"/>
      <c r="I24" s="22"/>
      <c r="J24" s="22"/>
      <c r="K24" s="46"/>
    </row>
    <row r="25" spans="1:11" s="47" customFormat="1" outlineLevel="1">
      <c r="A25" s="226" t="s">
        <v>1704</v>
      </c>
      <c r="B25" s="48" t="s">
        <v>1626</v>
      </c>
      <c r="C25" s="23" t="s">
        <v>812</v>
      </c>
      <c r="D25" s="24">
        <v>1</v>
      </c>
      <c r="E25" s="176"/>
      <c r="F25" s="175">
        <f t="shared" si="0"/>
        <v>0</v>
      </c>
      <c r="G25" s="138"/>
      <c r="H25" s="22"/>
      <c r="I25" s="22"/>
      <c r="J25" s="22"/>
      <c r="K25" s="46"/>
    </row>
    <row r="26" spans="1:11" s="47" customFormat="1" ht="34.5" outlineLevel="1">
      <c r="A26" s="137" t="s">
        <v>40</v>
      </c>
      <c r="B26" s="48" t="s">
        <v>44</v>
      </c>
      <c r="C26" s="23" t="s">
        <v>42</v>
      </c>
      <c r="D26" s="24">
        <v>11.5</v>
      </c>
      <c r="E26" s="176"/>
      <c r="F26" s="175">
        <f t="shared" si="0"/>
        <v>0</v>
      </c>
      <c r="G26" s="138"/>
      <c r="H26" s="22"/>
      <c r="I26" s="22"/>
      <c r="J26" s="22"/>
      <c r="K26" s="46"/>
    </row>
    <row r="27" spans="1:11" s="47" customFormat="1" outlineLevel="1">
      <c r="A27" s="137" t="s">
        <v>43</v>
      </c>
      <c r="B27" s="48" t="s">
        <v>1649</v>
      </c>
      <c r="C27" s="23" t="s">
        <v>812</v>
      </c>
      <c r="D27" s="24">
        <v>1</v>
      </c>
      <c r="E27" s="176"/>
      <c r="F27" s="175">
        <f t="shared" si="0"/>
        <v>0</v>
      </c>
      <c r="G27" s="138"/>
      <c r="H27" s="22"/>
      <c r="I27" s="22"/>
      <c r="J27" s="22"/>
      <c r="K27" s="46"/>
    </row>
    <row r="28" spans="1:11" s="47" customFormat="1" outlineLevel="1">
      <c r="A28" s="137" t="s">
        <v>45</v>
      </c>
      <c r="B28" s="48" t="s">
        <v>1702</v>
      </c>
      <c r="C28" s="23" t="s">
        <v>812</v>
      </c>
      <c r="D28" s="24">
        <v>1</v>
      </c>
      <c r="E28" s="176"/>
      <c r="F28" s="175">
        <f t="shared" ref="F28" si="1">D28*E28</f>
        <v>0</v>
      </c>
      <c r="G28" s="138"/>
      <c r="H28" s="22"/>
      <c r="I28" s="22"/>
      <c r="J28" s="22"/>
      <c r="K28" s="46"/>
    </row>
    <row r="29" spans="1:11" s="47" customFormat="1" ht="23" outlineLevel="1">
      <c r="A29" s="137" t="s">
        <v>46</v>
      </c>
      <c r="B29" s="186" t="s">
        <v>1598</v>
      </c>
      <c r="C29" s="23" t="s">
        <v>47</v>
      </c>
      <c r="D29" s="52">
        <v>39</v>
      </c>
      <c r="E29" s="187"/>
      <c r="F29" s="175">
        <f t="shared" si="0"/>
        <v>0</v>
      </c>
      <c r="G29" s="188"/>
      <c r="H29" s="22"/>
      <c r="I29" s="22"/>
      <c r="J29" s="22"/>
      <c r="K29" s="46"/>
    </row>
    <row r="30" spans="1:11" s="47" customFormat="1" outlineLevel="1">
      <c r="A30" s="137" t="s">
        <v>1601</v>
      </c>
      <c r="B30" s="186" t="s">
        <v>1619</v>
      </c>
      <c r="C30" s="23" t="s">
        <v>812</v>
      </c>
      <c r="D30" s="24">
        <v>1</v>
      </c>
      <c r="E30" s="187"/>
      <c r="F30" s="177">
        <f t="shared" si="0"/>
        <v>0</v>
      </c>
      <c r="G30" s="188"/>
      <c r="H30" s="22"/>
      <c r="I30" s="22"/>
      <c r="J30" s="22"/>
      <c r="K30" s="46"/>
    </row>
    <row r="31" spans="1:11" s="47" customFormat="1" ht="23" outlineLevel="1">
      <c r="A31" s="137" t="s">
        <v>1602</v>
      </c>
      <c r="B31" s="186" t="s">
        <v>1595</v>
      </c>
      <c r="C31" s="23" t="s">
        <v>812</v>
      </c>
      <c r="D31" s="24">
        <v>1</v>
      </c>
      <c r="E31" s="187"/>
      <c r="F31" s="177">
        <f t="shared" si="0"/>
        <v>0</v>
      </c>
      <c r="G31" s="188" t="s">
        <v>1700</v>
      </c>
      <c r="H31" s="22"/>
      <c r="I31" s="22"/>
      <c r="J31" s="22"/>
      <c r="K31" s="46"/>
    </row>
    <row r="32" spans="1:11" s="47" customFormat="1" ht="34.5" outlineLevel="1">
      <c r="A32" s="137" t="s">
        <v>1603</v>
      </c>
      <c r="B32" s="186" t="s">
        <v>1617</v>
      </c>
      <c r="C32" s="23" t="s">
        <v>812</v>
      </c>
      <c r="D32" s="24">
        <v>1</v>
      </c>
      <c r="E32" s="187"/>
      <c r="F32" s="177">
        <f t="shared" si="0"/>
        <v>0</v>
      </c>
      <c r="G32" s="188" t="s">
        <v>1657</v>
      </c>
      <c r="H32" s="22"/>
      <c r="I32" s="22"/>
      <c r="J32" s="22"/>
      <c r="K32" s="46"/>
    </row>
    <row r="33" spans="1:12" s="42" customFormat="1" ht="25.5" customHeight="1">
      <c r="A33" s="133" t="s">
        <v>48</v>
      </c>
      <c r="B33" s="166" t="s">
        <v>49</v>
      </c>
      <c r="C33" s="167"/>
      <c r="D33" s="41"/>
      <c r="E33" s="174"/>
      <c r="F33" s="174">
        <f>F34+F69+F74+F77+F88+F94+F109+F123</f>
        <v>0</v>
      </c>
      <c r="G33" s="134"/>
      <c r="H33" s="22"/>
      <c r="I33" s="22"/>
      <c r="J33" s="22"/>
    </row>
    <row r="34" spans="1:12" s="58" customFormat="1" ht="27" customHeight="1">
      <c r="A34" s="142" t="s">
        <v>50</v>
      </c>
      <c r="B34" s="55" t="s">
        <v>51</v>
      </c>
      <c r="C34" s="56"/>
      <c r="D34" s="57"/>
      <c r="E34" s="178"/>
      <c r="F34" s="179">
        <f>SUM(F35:F68)</f>
        <v>0</v>
      </c>
      <c r="G34" s="130"/>
      <c r="H34" s="22"/>
      <c r="I34" s="22"/>
      <c r="J34" s="22"/>
    </row>
    <row r="35" spans="1:12" s="61" customFormat="1" ht="27" customHeight="1" outlineLevel="1">
      <c r="A35" s="143" t="s">
        <v>52</v>
      </c>
      <c r="B35" s="60" t="s">
        <v>53</v>
      </c>
      <c r="C35" s="45" t="s">
        <v>22</v>
      </c>
      <c r="D35" s="59">
        <v>160.60000000000002</v>
      </c>
      <c r="E35" s="175"/>
      <c r="F35" s="175">
        <f>D35*E35</f>
        <v>0</v>
      </c>
      <c r="G35" s="144"/>
      <c r="H35" s="22"/>
      <c r="I35" s="22"/>
      <c r="J35" s="22"/>
      <c r="L35" s="62"/>
    </row>
    <row r="36" spans="1:12" s="61" customFormat="1" ht="27" customHeight="1" outlineLevel="1">
      <c r="A36" s="143" t="s">
        <v>54</v>
      </c>
      <c r="B36" s="60" t="s">
        <v>55</v>
      </c>
      <c r="C36" s="45" t="s">
        <v>22</v>
      </c>
      <c r="D36" s="59">
        <v>51.7</v>
      </c>
      <c r="E36" s="175"/>
      <c r="F36" s="175">
        <f t="shared" ref="F36:F68" si="2">D36*E36</f>
        <v>0</v>
      </c>
      <c r="G36" s="144"/>
      <c r="H36" s="22"/>
      <c r="I36" s="22"/>
      <c r="J36" s="22"/>
      <c r="L36" s="62"/>
    </row>
    <row r="37" spans="1:12" s="61" customFormat="1" ht="27" customHeight="1" outlineLevel="1">
      <c r="A37" s="143" t="s">
        <v>56</v>
      </c>
      <c r="B37" s="60" t="s">
        <v>57</v>
      </c>
      <c r="C37" s="45" t="s">
        <v>22</v>
      </c>
      <c r="D37" s="59">
        <v>512.6</v>
      </c>
      <c r="E37" s="175"/>
      <c r="F37" s="175">
        <f t="shared" si="2"/>
        <v>0</v>
      </c>
      <c r="G37" s="144"/>
      <c r="H37" s="22"/>
      <c r="I37" s="22"/>
      <c r="J37" s="22"/>
      <c r="L37" s="62"/>
    </row>
    <row r="38" spans="1:12" s="61" customFormat="1" ht="27" customHeight="1" outlineLevel="1">
      <c r="A38" s="143" t="s">
        <v>58</v>
      </c>
      <c r="B38" s="60" t="s">
        <v>59</v>
      </c>
      <c r="C38" s="45" t="s">
        <v>22</v>
      </c>
      <c r="D38" s="59">
        <v>361.90000000000003</v>
      </c>
      <c r="E38" s="175"/>
      <c r="F38" s="175">
        <f t="shared" si="2"/>
        <v>0</v>
      </c>
      <c r="G38" s="144"/>
      <c r="H38" s="22"/>
      <c r="I38" s="22"/>
      <c r="J38" s="22"/>
      <c r="L38" s="62"/>
    </row>
    <row r="39" spans="1:12" s="61" customFormat="1" ht="27" customHeight="1" outlineLevel="1">
      <c r="A39" s="143" t="s">
        <v>60</v>
      </c>
      <c r="B39" s="60" t="s">
        <v>61</v>
      </c>
      <c r="C39" s="45" t="s">
        <v>22</v>
      </c>
      <c r="D39" s="59">
        <v>352</v>
      </c>
      <c r="E39" s="175"/>
      <c r="F39" s="175">
        <f t="shared" si="2"/>
        <v>0</v>
      </c>
      <c r="G39" s="144"/>
      <c r="H39" s="22"/>
      <c r="I39" s="22"/>
      <c r="J39" s="22"/>
      <c r="L39" s="62"/>
    </row>
    <row r="40" spans="1:12" s="61" customFormat="1" ht="24.65" customHeight="1" outlineLevel="1">
      <c r="A40" s="143" t="s">
        <v>62</v>
      </c>
      <c r="B40" s="60" t="s">
        <v>63</v>
      </c>
      <c r="C40" s="45" t="s">
        <v>22</v>
      </c>
      <c r="D40" s="59">
        <v>363.00000000000006</v>
      </c>
      <c r="E40" s="175"/>
      <c r="F40" s="175">
        <f t="shared" si="2"/>
        <v>0</v>
      </c>
      <c r="G40" s="144"/>
      <c r="H40" s="22"/>
      <c r="I40" s="22"/>
      <c r="J40" s="22"/>
      <c r="L40" s="62"/>
    </row>
    <row r="41" spans="1:12" s="61" customFormat="1" ht="27" customHeight="1" outlineLevel="1">
      <c r="A41" s="143" t="s">
        <v>64</v>
      </c>
      <c r="B41" s="60" t="s">
        <v>65</v>
      </c>
      <c r="C41" s="45" t="s">
        <v>22</v>
      </c>
      <c r="D41" s="59">
        <v>1061.5</v>
      </c>
      <c r="E41" s="175"/>
      <c r="F41" s="175">
        <f t="shared" si="2"/>
        <v>0</v>
      </c>
      <c r="G41" s="144"/>
      <c r="H41" s="22"/>
      <c r="I41" s="22"/>
      <c r="J41" s="22"/>
      <c r="L41" s="62"/>
    </row>
    <row r="42" spans="1:12" s="63" customFormat="1" ht="21.65" customHeight="1" outlineLevel="1">
      <c r="A42" s="143" t="s">
        <v>66</v>
      </c>
      <c r="B42" s="60" t="s">
        <v>67</v>
      </c>
      <c r="C42" s="45" t="s">
        <v>68</v>
      </c>
      <c r="D42" s="59">
        <v>1</v>
      </c>
      <c r="E42" s="175"/>
      <c r="F42" s="175">
        <f t="shared" si="2"/>
        <v>0</v>
      </c>
      <c r="G42" s="144"/>
      <c r="H42" s="22"/>
      <c r="I42" s="22"/>
      <c r="J42" s="22"/>
      <c r="L42" s="62"/>
    </row>
    <row r="43" spans="1:12" s="63" customFormat="1" ht="13.4" customHeight="1" outlineLevel="1">
      <c r="A43" s="143" t="s">
        <v>69</v>
      </c>
      <c r="B43" s="60" t="s">
        <v>70</v>
      </c>
      <c r="C43" s="45" t="s">
        <v>22</v>
      </c>
      <c r="D43" s="59">
        <v>17.600000000000001</v>
      </c>
      <c r="E43" s="175"/>
      <c r="F43" s="175">
        <f t="shared" si="2"/>
        <v>0</v>
      </c>
      <c r="G43" s="144"/>
      <c r="H43" s="22"/>
      <c r="I43" s="22"/>
      <c r="J43" s="22"/>
      <c r="L43" s="62"/>
    </row>
    <row r="44" spans="1:12" s="61" customFormat="1" outlineLevel="1">
      <c r="A44" s="143" t="s">
        <v>71</v>
      </c>
      <c r="B44" s="60" t="s">
        <v>72</v>
      </c>
      <c r="C44" s="45" t="s">
        <v>22</v>
      </c>
      <c r="D44" s="59">
        <v>2880.9</v>
      </c>
      <c r="E44" s="175"/>
      <c r="F44" s="175">
        <f t="shared" si="2"/>
        <v>0</v>
      </c>
      <c r="G44" s="144"/>
      <c r="H44" s="22"/>
      <c r="I44" s="22"/>
      <c r="J44" s="22"/>
      <c r="L44" s="62"/>
    </row>
    <row r="45" spans="1:12" s="61" customFormat="1" outlineLevel="1">
      <c r="A45" s="143" t="s">
        <v>73</v>
      </c>
      <c r="B45" s="60" t="s">
        <v>74</v>
      </c>
      <c r="C45" s="45" t="s">
        <v>22</v>
      </c>
      <c r="D45" s="59">
        <v>275</v>
      </c>
      <c r="E45" s="175"/>
      <c r="F45" s="175">
        <f>D45*E45</f>
        <v>0</v>
      </c>
      <c r="G45" s="144"/>
      <c r="H45" s="22"/>
      <c r="I45" s="22"/>
      <c r="J45" s="22"/>
      <c r="L45" s="62"/>
    </row>
    <row r="46" spans="1:12" s="61" customFormat="1" outlineLevel="1">
      <c r="A46" s="143" t="s">
        <v>75</v>
      </c>
      <c r="B46" s="60" t="s">
        <v>76</v>
      </c>
      <c r="C46" s="45" t="s">
        <v>22</v>
      </c>
      <c r="D46" s="59">
        <v>35.200000000000003</v>
      </c>
      <c r="E46" s="175"/>
      <c r="F46" s="175">
        <f t="shared" si="2"/>
        <v>0</v>
      </c>
      <c r="G46" s="144"/>
      <c r="H46" s="22"/>
      <c r="I46" s="22"/>
      <c r="J46" s="22"/>
    </row>
    <row r="47" spans="1:12" s="61" customFormat="1" outlineLevel="1">
      <c r="A47" s="143" t="s">
        <v>77</v>
      </c>
      <c r="B47" s="60" t="s">
        <v>78</v>
      </c>
      <c r="C47" s="45" t="s">
        <v>22</v>
      </c>
      <c r="D47" s="59">
        <v>84.7</v>
      </c>
      <c r="E47" s="175"/>
      <c r="F47" s="175">
        <f t="shared" si="2"/>
        <v>0</v>
      </c>
      <c r="G47" s="144"/>
      <c r="H47" s="22"/>
      <c r="I47" s="22"/>
      <c r="J47" s="22"/>
    </row>
    <row r="48" spans="1:12" s="61" customFormat="1" outlineLevel="1">
      <c r="A48" s="143" t="s">
        <v>79</v>
      </c>
      <c r="B48" s="60" t="s">
        <v>80</v>
      </c>
      <c r="C48" s="45" t="s">
        <v>22</v>
      </c>
      <c r="D48" s="59">
        <v>94.600000000000009</v>
      </c>
      <c r="E48" s="175"/>
      <c r="F48" s="175">
        <f t="shared" si="2"/>
        <v>0</v>
      </c>
      <c r="G48" s="144"/>
      <c r="H48" s="22"/>
      <c r="I48" s="22"/>
      <c r="J48" s="22"/>
    </row>
    <row r="49" spans="1:10" s="61" customFormat="1" ht="34.5" outlineLevel="1">
      <c r="A49" s="143" t="s">
        <v>81</v>
      </c>
      <c r="B49" s="60" t="s">
        <v>82</v>
      </c>
      <c r="C49" s="45" t="s">
        <v>68</v>
      </c>
      <c r="D49" s="59">
        <v>52</v>
      </c>
      <c r="E49" s="175"/>
      <c r="F49" s="175">
        <f t="shared" si="2"/>
        <v>0</v>
      </c>
      <c r="G49" s="144"/>
      <c r="H49" s="22"/>
      <c r="I49" s="22"/>
      <c r="J49" s="22"/>
    </row>
    <row r="50" spans="1:10" s="61" customFormat="1" ht="34.5" outlineLevel="1">
      <c r="A50" s="143" t="s">
        <v>83</v>
      </c>
      <c r="B50" s="60" t="s">
        <v>84</v>
      </c>
      <c r="C50" s="45" t="s">
        <v>68</v>
      </c>
      <c r="D50" s="59">
        <v>44</v>
      </c>
      <c r="E50" s="175"/>
      <c r="F50" s="175">
        <f t="shared" si="2"/>
        <v>0</v>
      </c>
      <c r="G50" s="144"/>
      <c r="H50" s="22"/>
      <c r="I50" s="22"/>
      <c r="J50" s="22"/>
    </row>
    <row r="51" spans="1:10" s="61" customFormat="1" ht="92" outlineLevel="1">
      <c r="A51" s="143" t="s">
        <v>85</v>
      </c>
      <c r="B51" s="60" t="s">
        <v>86</v>
      </c>
      <c r="C51" s="45" t="s">
        <v>68</v>
      </c>
      <c r="D51" s="59">
        <v>1</v>
      </c>
      <c r="E51" s="175"/>
      <c r="F51" s="175">
        <f t="shared" si="2"/>
        <v>0</v>
      </c>
      <c r="G51" s="144"/>
      <c r="H51" s="22"/>
      <c r="I51" s="22"/>
      <c r="J51" s="22"/>
    </row>
    <row r="52" spans="1:10" s="63" customFormat="1" ht="69" outlineLevel="1">
      <c r="A52" s="143" t="s">
        <v>87</v>
      </c>
      <c r="B52" s="60" t="s">
        <v>88</v>
      </c>
      <c r="C52" s="45" t="s">
        <v>68</v>
      </c>
      <c r="D52" s="59">
        <v>1</v>
      </c>
      <c r="E52" s="175"/>
      <c r="F52" s="175">
        <f t="shared" si="2"/>
        <v>0</v>
      </c>
      <c r="G52" s="136"/>
      <c r="H52" s="22"/>
      <c r="I52" s="22"/>
      <c r="J52" s="22"/>
    </row>
    <row r="53" spans="1:10" s="63" customFormat="1" outlineLevel="1">
      <c r="A53" s="143" t="s">
        <v>89</v>
      </c>
      <c r="B53" s="60" t="s">
        <v>90</v>
      </c>
      <c r="C53" s="45" t="s">
        <v>68</v>
      </c>
      <c r="D53" s="59">
        <v>1</v>
      </c>
      <c r="E53" s="175"/>
      <c r="F53" s="175">
        <f t="shared" si="2"/>
        <v>0</v>
      </c>
      <c r="G53" s="136"/>
      <c r="H53" s="22"/>
      <c r="I53" s="22"/>
      <c r="J53" s="22"/>
    </row>
    <row r="54" spans="1:10" s="63" customFormat="1" outlineLevel="1">
      <c r="A54" s="143" t="s">
        <v>91</v>
      </c>
      <c r="B54" s="60" t="s">
        <v>92</v>
      </c>
      <c r="C54" s="45" t="s">
        <v>68</v>
      </c>
      <c r="D54" s="59">
        <v>1</v>
      </c>
      <c r="E54" s="175"/>
      <c r="F54" s="175">
        <f t="shared" si="2"/>
        <v>0</v>
      </c>
      <c r="G54" s="136"/>
      <c r="H54" s="22"/>
      <c r="I54" s="22"/>
      <c r="J54" s="22"/>
    </row>
    <row r="55" spans="1:10" s="64" customFormat="1" outlineLevel="1">
      <c r="A55" s="143" t="s">
        <v>93</v>
      </c>
      <c r="B55" s="60" t="s">
        <v>94</v>
      </c>
      <c r="C55" s="45" t="s">
        <v>68</v>
      </c>
      <c r="D55" s="59">
        <v>1</v>
      </c>
      <c r="E55" s="175"/>
      <c r="F55" s="175">
        <f t="shared" si="2"/>
        <v>0</v>
      </c>
      <c r="G55" s="136"/>
      <c r="H55" s="22"/>
      <c r="I55" s="22"/>
      <c r="J55" s="22"/>
    </row>
    <row r="56" spans="1:10" s="63" customFormat="1" ht="17.399999999999999" customHeight="1" outlineLevel="1">
      <c r="A56" s="143" t="s">
        <v>95</v>
      </c>
      <c r="B56" s="60" t="s">
        <v>96</v>
      </c>
      <c r="C56" s="45" t="s">
        <v>68</v>
      </c>
      <c r="D56" s="59">
        <v>1</v>
      </c>
      <c r="E56" s="175"/>
      <c r="F56" s="175">
        <f t="shared" si="2"/>
        <v>0</v>
      </c>
      <c r="G56" s="136"/>
      <c r="H56" s="22"/>
      <c r="I56" s="22"/>
      <c r="J56" s="22"/>
    </row>
    <row r="57" spans="1:10" s="63" customFormat="1" ht="46" outlineLevel="1">
      <c r="A57" s="143" t="s">
        <v>97</v>
      </c>
      <c r="B57" s="60" t="s">
        <v>1637</v>
      </c>
      <c r="C57" s="45" t="s">
        <v>68</v>
      </c>
      <c r="D57" s="59">
        <v>1</v>
      </c>
      <c r="E57" s="175"/>
      <c r="F57" s="175">
        <f t="shared" si="2"/>
        <v>0</v>
      </c>
      <c r="G57" s="136"/>
      <c r="H57" s="22"/>
      <c r="I57" s="22"/>
      <c r="J57" s="22"/>
    </row>
    <row r="58" spans="1:10" s="63" customFormat="1" outlineLevel="1">
      <c r="A58" s="143" t="s">
        <v>98</v>
      </c>
      <c r="B58" s="60" t="s">
        <v>99</v>
      </c>
      <c r="C58" s="45"/>
      <c r="D58" s="59"/>
      <c r="E58" s="175"/>
      <c r="F58" s="175">
        <f t="shared" si="2"/>
        <v>0</v>
      </c>
      <c r="G58" s="136"/>
      <c r="H58" s="22"/>
      <c r="I58" s="22"/>
      <c r="J58" s="22"/>
    </row>
    <row r="59" spans="1:10" s="63" customFormat="1" outlineLevel="1">
      <c r="A59" s="143" t="s">
        <v>100</v>
      </c>
      <c r="B59" s="189" t="s">
        <v>101</v>
      </c>
      <c r="C59" s="45" t="s">
        <v>42</v>
      </c>
      <c r="D59" s="59">
        <v>2800</v>
      </c>
      <c r="E59" s="175"/>
      <c r="F59" s="175">
        <f t="shared" si="2"/>
        <v>0</v>
      </c>
      <c r="G59" s="136"/>
      <c r="H59" s="22"/>
      <c r="I59" s="22"/>
      <c r="J59" s="22"/>
    </row>
    <row r="60" spans="1:10" s="63" customFormat="1" outlineLevel="1">
      <c r="A60" s="143" t="s">
        <v>102</v>
      </c>
      <c r="B60" s="189" t="s">
        <v>103</v>
      </c>
      <c r="C60" s="45" t="s">
        <v>104</v>
      </c>
      <c r="D60" s="59">
        <v>138</v>
      </c>
      <c r="E60" s="175"/>
      <c r="F60" s="175">
        <f t="shared" si="2"/>
        <v>0</v>
      </c>
      <c r="G60" s="136"/>
      <c r="H60" s="22"/>
      <c r="I60" s="22"/>
      <c r="J60" s="22"/>
    </row>
    <row r="61" spans="1:10" s="63" customFormat="1" outlineLevel="1">
      <c r="A61" s="143" t="s">
        <v>105</v>
      </c>
      <c r="B61" s="189" t="s">
        <v>106</v>
      </c>
      <c r="C61" s="45" t="s">
        <v>42</v>
      </c>
      <c r="D61" s="59">
        <v>2800</v>
      </c>
      <c r="E61" s="175"/>
      <c r="F61" s="175">
        <f t="shared" si="2"/>
        <v>0</v>
      </c>
      <c r="G61" s="136"/>
      <c r="H61" s="22"/>
      <c r="I61" s="22"/>
      <c r="J61" s="22"/>
    </row>
    <row r="62" spans="1:10" s="63" customFormat="1" outlineLevel="1">
      <c r="A62" s="143" t="s">
        <v>107</v>
      </c>
      <c r="B62" s="189" t="s">
        <v>108</v>
      </c>
      <c r="C62" s="45" t="s">
        <v>104</v>
      </c>
      <c r="D62" s="59">
        <v>138</v>
      </c>
      <c r="E62" s="175"/>
      <c r="F62" s="175">
        <f t="shared" si="2"/>
        <v>0</v>
      </c>
      <c r="G62" s="136"/>
      <c r="H62" s="22"/>
      <c r="I62" s="22"/>
      <c r="J62" s="22"/>
    </row>
    <row r="63" spans="1:10" s="63" customFormat="1" outlineLevel="1">
      <c r="A63" s="143" t="s">
        <v>109</v>
      </c>
      <c r="B63" s="189" t="s">
        <v>110</v>
      </c>
      <c r="C63" s="45" t="s">
        <v>68</v>
      </c>
      <c r="D63" s="59">
        <v>1</v>
      </c>
      <c r="E63" s="175"/>
      <c r="F63" s="175">
        <f t="shared" si="2"/>
        <v>0</v>
      </c>
      <c r="G63" s="136"/>
      <c r="H63" s="22"/>
      <c r="I63" s="22"/>
      <c r="J63" s="22"/>
    </row>
    <row r="64" spans="1:10" s="63" customFormat="1" ht="23" outlineLevel="1">
      <c r="A64" s="143" t="s">
        <v>111</v>
      </c>
      <c r="B64" s="60" t="s">
        <v>112</v>
      </c>
      <c r="C64" s="45" t="s">
        <v>22</v>
      </c>
      <c r="D64" s="59">
        <v>1400</v>
      </c>
      <c r="E64" s="175"/>
      <c r="F64" s="175">
        <f t="shared" si="2"/>
        <v>0</v>
      </c>
      <c r="G64" s="136"/>
      <c r="H64" s="22"/>
      <c r="I64" s="22"/>
      <c r="J64" s="22"/>
    </row>
    <row r="65" spans="1:10" s="63" customFormat="1" ht="23" outlineLevel="1">
      <c r="A65" s="143" t="s">
        <v>113</v>
      </c>
      <c r="B65" s="60" t="s">
        <v>114</v>
      </c>
      <c r="C65" s="45" t="s">
        <v>68</v>
      </c>
      <c r="D65" s="59">
        <v>12</v>
      </c>
      <c r="E65" s="175"/>
      <c r="F65" s="175">
        <f t="shared" si="2"/>
        <v>0</v>
      </c>
      <c r="G65" s="136"/>
      <c r="H65" s="22"/>
      <c r="I65" s="22"/>
      <c r="J65" s="22"/>
    </row>
    <row r="66" spans="1:10" s="63" customFormat="1" outlineLevel="1">
      <c r="A66" s="143" t="s">
        <v>115</v>
      </c>
      <c r="B66" s="60" t="s">
        <v>116</v>
      </c>
      <c r="C66" s="45" t="s">
        <v>68</v>
      </c>
      <c r="D66" s="59">
        <v>2</v>
      </c>
      <c r="E66" s="175"/>
      <c r="F66" s="175">
        <f t="shared" si="2"/>
        <v>0</v>
      </c>
      <c r="G66" s="136"/>
      <c r="H66" s="22"/>
      <c r="I66" s="22"/>
      <c r="J66" s="22"/>
    </row>
    <row r="67" spans="1:10" s="63" customFormat="1" outlineLevel="1">
      <c r="A67" s="143" t="s">
        <v>117</v>
      </c>
      <c r="B67" s="60" t="s">
        <v>1638</v>
      </c>
      <c r="C67" s="45" t="s">
        <v>68</v>
      </c>
      <c r="D67" s="59">
        <v>1</v>
      </c>
      <c r="E67" s="175"/>
      <c r="F67" s="175">
        <f t="shared" si="2"/>
        <v>0</v>
      </c>
      <c r="G67" s="136"/>
      <c r="H67" s="22"/>
      <c r="I67" s="22"/>
      <c r="J67" s="22"/>
    </row>
    <row r="68" spans="1:10" s="63" customFormat="1" ht="23" outlineLevel="1">
      <c r="A68" s="143" t="s">
        <v>118</v>
      </c>
      <c r="B68" s="60" t="s">
        <v>119</v>
      </c>
      <c r="C68" s="45" t="s">
        <v>22</v>
      </c>
      <c r="D68" s="59">
        <v>0</v>
      </c>
      <c r="E68" s="175"/>
      <c r="F68" s="175">
        <f t="shared" si="2"/>
        <v>0</v>
      </c>
      <c r="G68" s="136"/>
      <c r="H68" s="22"/>
      <c r="I68" s="22"/>
      <c r="J68" s="22"/>
    </row>
    <row r="69" spans="1:10" s="58" customFormat="1" ht="27" customHeight="1">
      <c r="A69" s="65">
        <v>2.2000000000000002</v>
      </c>
      <c r="B69" s="55" t="s">
        <v>120</v>
      </c>
      <c r="C69" s="56"/>
      <c r="D69" s="57"/>
      <c r="E69" s="179"/>
      <c r="F69" s="179">
        <f>SUM(F70:F73)</f>
        <v>0</v>
      </c>
      <c r="G69" s="130"/>
      <c r="H69" s="22"/>
      <c r="I69" s="22"/>
      <c r="J69" s="22"/>
    </row>
    <row r="70" spans="1:10" s="58" customFormat="1" ht="23" outlineLevel="1">
      <c r="A70" s="143" t="s">
        <v>121</v>
      </c>
      <c r="B70" s="60" t="s">
        <v>57</v>
      </c>
      <c r="C70" s="45" t="s">
        <v>22</v>
      </c>
      <c r="D70" s="59">
        <v>16.5</v>
      </c>
      <c r="E70" s="175"/>
      <c r="F70" s="175">
        <f>D70*E70</f>
        <v>0</v>
      </c>
      <c r="G70" s="136"/>
      <c r="H70" s="22"/>
      <c r="I70" s="22"/>
      <c r="J70" s="22"/>
    </row>
    <row r="71" spans="1:10" s="58" customFormat="1" outlineLevel="1">
      <c r="A71" s="143" t="s">
        <v>122</v>
      </c>
      <c r="B71" s="60" t="s">
        <v>72</v>
      </c>
      <c r="C71" s="45" t="s">
        <v>22</v>
      </c>
      <c r="D71" s="59">
        <v>16.5</v>
      </c>
      <c r="E71" s="175"/>
      <c r="F71" s="175">
        <f t="shared" ref="F71:F73" si="3">D71*E71</f>
        <v>0</v>
      </c>
      <c r="G71" s="136"/>
      <c r="H71" s="22"/>
      <c r="I71" s="22"/>
      <c r="J71" s="22"/>
    </row>
    <row r="72" spans="1:10" s="58" customFormat="1" outlineLevel="1">
      <c r="A72" s="143" t="s">
        <v>123</v>
      </c>
      <c r="B72" s="60" t="s">
        <v>124</v>
      </c>
      <c r="C72" s="45" t="s">
        <v>22</v>
      </c>
      <c r="D72" s="59">
        <v>16.5</v>
      </c>
      <c r="E72" s="175"/>
      <c r="F72" s="175">
        <f t="shared" si="3"/>
        <v>0</v>
      </c>
      <c r="G72" s="136"/>
      <c r="H72" s="22"/>
      <c r="I72" s="22"/>
      <c r="J72" s="22"/>
    </row>
    <row r="73" spans="1:10" s="61" customFormat="1" ht="34.5" outlineLevel="1">
      <c r="A73" s="143" t="s">
        <v>125</v>
      </c>
      <c r="B73" s="60" t="s">
        <v>126</v>
      </c>
      <c r="C73" s="45" t="s">
        <v>68</v>
      </c>
      <c r="D73" s="59">
        <v>2</v>
      </c>
      <c r="E73" s="175"/>
      <c r="F73" s="175">
        <f t="shared" si="3"/>
        <v>0</v>
      </c>
      <c r="G73" s="136"/>
      <c r="H73" s="22"/>
      <c r="I73" s="22"/>
      <c r="J73" s="22"/>
    </row>
    <row r="74" spans="1:10" s="58" customFormat="1" ht="27" customHeight="1">
      <c r="A74" s="65">
        <v>2.2999999999999998</v>
      </c>
      <c r="B74" s="55" t="s">
        <v>127</v>
      </c>
      <c r="C74" s="56"/>
      <c r="D74" s="57"/>
      <c r="E74" s="179"/>
      <c r="F74" s="179">
        <f>SUM(F75:F76)</f>
        <v>0</v>
      </c>
      <c r="G74" s="130"/>
      <c r="H74" s="22"/>
      <c r="I74" s="22"/>
      <c r="J74" s="22"/>
    </row>
    <row r="75" spans="1:10" s="58" customFormat="1" ht="46" outlineLevel="1">
      <c r="A75" s="143" t="s">
        <v>128</v>
      </c>
      <c r="B75" s="60" t="s">
        <v>1605</v>
      </c>
      <c r="C75" s="45" t="s">
        <v>31</v>
      </c>
      <c r="D75" s="59"/>
      <c r="E75" s="175"/>
      <c r="F75" s="175">
        <f>D75*E75</f>
        <v>0</v>
      </c>
      <c r="G75" s="136"/>
      <c r="H75" s="22"/>
      <c r="I75" s="22"/>
      <c r="J75" s="22"/>
    </row>
    <row r="76" spans="1:10" s="58" customFormat="1" outlineLevel="1">
      <c r="A76" s="143" t="s">
        <v>780</v>
      </c>
      <c r="B76" s="60" t="s">
        <v>1604</v>
      </c>
      <c r="C76" s="45" t="s">
        <v>31</v>
      </c>
      <c r="D76" s="59"/>
      <c r="E76" s="175"/>
      <c r="F76" s="175">
        <f>D76*E76</f>
        <v>0</v>
      </c>
      <c r="G76" s="136"/>
      <c r="H76" s="22"/>
      <c r="I76" s="22"/>
      <c r="J76" s="22"/>
    </row>
    <row r="77" spans="1:10" s="58" customFormat="1" ht="27" customHeight="1">
      <c r="A77" s="65">
        <v>2.4</v>
      </c>
      <c r="B77" s="55" t="s">
        <v>129</v>
      </c>
      <c r="C77" s="56"/>
      <c r="D77" s="179"/>
      <c r="E77" s="179"/>
      <c r="F77" s="179">
        <f>SUM(F78:F87)</f>
        <v>0</v>
      </c>
      <c r="G77" s="130"/>
      <c r="H77" s="22"/>
      <c r="I77" s="22"/>
      <c r="J77" s="22"/>
    </row>
    <row r="78" spans="1:10" s="58" customFormat="1" outlineLevel="1">
      <c r="A78" s="131" t="s">
        <v>130</v>
      </c>
      <c r="B78" s="60" t="s">
        <v>131</v>
      </c>
      <c r="C78" s="45" t="s">
        <v>22</v>
      </c>
      <c r="D78" s="59">
        <v>508</v>
      </c>
      <c r="E78" s="175"/>
      <c r="F78" s="175">
        <f>D78*E78</f>
        <v>0</v>
      </c>
      <c r="G78" s="136"/>
      <c r="H78" s="22"/>
      <c r="I78" s="22"/>
      <c r="J78" s="22"/>
    </row>
    <row r="79" spans="1:10" s="58" customFormat="1" outlineLevel="1">
      <c r="A79" s="131" t="s">
        <v>132</v>
      </c>
      <c r="B79" s="60" t="s">
        <v>133</v>
      </c>
      <c r="C79" s="45" t="s">
        <v>22</v>
      </c>
      <c r="D79" s="59">
        <v>44</v>
      </c>
      <c r="E79" s="175"/>
      <c r="F79" s="175">
        <f t="shared" ref="F79:F87" si="4">D79*E79</f>
        <v>0</v>
      </c>
      <c r="G79" s="136"/>
      <c r="H79" s="22"/>
      <c r="I79" s="22"/>
      <c r="J79" s="22"/>
    </row>
    <row r="80" spans="1:10" s="58" customFormat="1" ht="34.5" outlineLevel="1">
      <c r="A80" s="131" t="s">
        <v>134</v>
      </c>
      <c r="B80" s="60" t="s">
        <v>135</v>
      </c>
      <c r="C80" s="45" t="s">
        <v>68</v>
      </c>
      <c r="D80" s="59">
        <v>12</v>
      </c>
      <c r="E80" s="175"/>
      <c r="F80" s="175">
        <f t="shared" si="4"/>
        <v>0</v>
      </c>
      <c r="G80" s="136"/>
      <c r="H80" s="22"/>
      <c r="I80" s="22"/>
      <c r="J80" s="22"/>
    </row>
    <row r="81" spans="1:10" s="58" customFormat="1" outlineLevel="1">
      <c r="A81" s="131" t="s">
        <v>136</v>
      </c>
      <c r="B81" s="60" t="s">
        <v>137</v>
      </c>
      <c r="C81" s="45" t="s">
        <v>68</v>
      </c>
      <c r="D81" s="59">
        <v>2</v>
      </c>
      <c r="E81" s="175"/>
      <c r="F81" s="175">
        <f t="shared" si="4"/>
        <v>0</v>
      </c>
      <c r="G81" s="136"/>
      <c r="H81" s="22"/>
      <c r="I81" s="22"/>
      <c r="J81" s="22"/>
    </row>
    <row r="82" spans="1:10" s="58" customFormat="1" ht="34.5" outlineLevel="1">
      <c r="A82" s="131" t="s">
        <v>138</v>
      </c>
      <c r="B82" s="60" t="s">
        <v>139</v>
      </c>
      <c r="C82" s="45" t="s">
        <v>68</v>
      </c>
      <c r="D82" s="59">
        <v>5</v>
      </c>
      <c r="E82" s="175"/>
      <c r="F82" s="175">
        <f t="shared" si="4"/>
        <v>0</v>
      </c>
      <c r="G82" s="136"/>
      <c r="H82" s="22"/>
      <c r="I82" s="22"/>
      <c r="J82" s="22"/>
    </row>
    <row r="83" spans="1:10" s="58" customFormat="1" outlineLevel="1">
      <c r="A83" s="131" t="s">
        <v>140</v>
      </c>
      <c r="B83" s="60" t="s">
        <v>141</v>
      </c>
      <c r="C83" s="45" t="s">
        <v>68</v>
      </c>
      <c r="D83" s="59">
        <v>2</v>
      </c>
      <c r="E83" s="175"/>
      <c r="F83" s="175">
        <f t="shared" si="4"/>
        <v>0</v>
      </c>
      <c r="G83" s="136"/>
      <c r="H83" s="22"/>
      <c r="I83" s="22"/>
      <c r="J83" s="22"/>
    </row>
    <row r="84" spans="1:10" s="58" customFormat="1" outlineLevel="1">
      <c r="A84" s="131" t="s">
        <v>142</v>
      </c>
      <c r="B84" s="60" t="s">
        <v>143</v>
      </c>
      <c r="C84" s="45" t="s">
        <v>68</v>
      </c>
      <c r="D84" s="59">
        <v>1</v>
      </c>
      <c r="E84" s="175"/>
      <c r="F84" s="175">
        <f t="shared" si="4"/>
        <v>0</v>
      </c>
      <c r="G84" s="136"/>
      <c r="H84" s="22"/>
      <c r="I84" s="22"/>
      <c r="J84" s="22"/>
    </row>
    <row r="85" spans="1:10" s="58" customFormat="1" outlineLevel="1">
      <c r="A85" s="131" t="s">
        <v>144</v>
      </c>
      <c r="B85" s="60" t="s">
        <v>145</v>
      </c>
      <c r="C85" s="45" t="s">
        <v>68</v>
      </c>
      <c r="D85" s="59">
        <v>1</v>
      </c>
      <c r="E85" s="175"/>
      <c r="F85" s="175">
        <f t="shared" si="4"/>
        <v>0</v>
      </c>
      <c r="G85" s="136"/>
      <c r="H85" s="22"/>
      <c r="I85" s="22"/>
      <c r="J85" s="22"/>
    </row>
    <row r="86" spans="1:10" s="58" customFormat="1" outlineLevel="1">
      <c r="A86" s="131" t="s">
        <v>146</v>
      </c>
      <c r="B86" s="60" t="s">
        <v>147</v>
      </c>
      <c r="C86" s="45" t="s">
        <v>22</v>
      </c>
      <c r="D86" s="59">
        <v>1800</v>
      </c>
      <c r="E86" s="175"/>
      <c r="F86" s="175">
        <f t="shared" si="4"/>
        <v>0</v>
      </c>
      <c r="G86" s="136"/>
      <c r="H86" s="22"/>
      <c r="I86" s="22"/>
      <c r="J86" s="22"/>
    </row>
    <row r="87" spans="1:10" s="58" customFormat="1" outlineLevel="1">
      <c r="A87" s="131" t="s">
        <v>148</v>
      </c>
      <c r="B87" s="60" t="s">
        <v>149</v>
      </c>
      <c r="C87" s="45" t="s">
        <v>22</v>
      </c>
      <c r="D87" s="59">
        <v>508</v>
      </c>
      <c r="E87" s="175"/>
      <c r="F87" s="175">
        <f t="shared" si="4"/>
        <v>0</v>
      </c>
      <c r="G87" s="136"/>
      <c r="H87" s="22"/>
      <c r="I87" s="22"/>
      <c r="J87" s="22"/>
    </row>
    <row r="88" spans="1:10" s="58" customFormat="1" ht="27" customHeight="1">
      <c r="A88" s="65">
        <v>2.5</v>
      </c>
      <c r="B88" s="55" t="s">
        <v>150</v>
      </c>
      <c r="C88" s="56"/>
      <c r="D88" s="57"/>
      <c r="E88" s="179"/>
      <c r="F88" s="179">
        <f>SUM(F89:F93)</f>
        <v>0</v>
      </c>
      <c r="G88" s="130"/>
      <c r="H88" s="22"/>
      <c r="I88" s="22"/>
      <c r="J88" s="22"/>
    </row>
    <row r="89" spans="1:10" s="58" customFormat="1" outlineLevel="1">
      <c r="A89" s="131" t="s">
        <v>151</v>
      </c>
      <c r="B89" s="60" t="s">
        <v>131</v>
      </c>
      <c r="C89" s="45" t="s">
        <v>22</v>
      </c>
      <c r="D89" s="59">
        <v>14.3</v>
      </c>
      <c r="E89" s="175"/>
      <c r="F89" s="175">
        <f>D89*E89</f>
        <v>0</v>
      </c>
      <c r="G89" s="136"/>
      <c r="H89" s="22"/>
      <c r="I89" s="22"/>
      <c r="J89" s="22"/>
    </row>
    <row r="90" spans="1:10" s="58" customFormat="1" outlineLevel="1">
      <c r="A90" s="131" t="s">
        <v>152</v>
      </c>
      <c r="B90" s="60" t="s">
        <v>153</v>
      </c>
      <c r="C90" s="45" t="s">
        <v>22</v>
      </c>
      <c r="D90" s="59">
        <v>14.3</v>
      </c>
      <c r="E90" s="175"/>
      <c r="F90" s="175">
        <f t="shared" ref="F90:F93" si="5">D90*E90</f>
        <v>0</v>
      </c>
      <c r="G90" s="136"/>
      <c r="H90" s="22"/>
      <c r="I90" s="22"/>
      <c r="J90" s="22"/>
    </row>
    <row r="91" spans="1:10" s="68" customFormat="1" ht="34.5" outlineLevel="1">
      <c r="A91" s="131" t="s">
        <v>154</v>
      </c>
      <c r="B91" s="60" t="s">
        <v>135</v>
      </c>
      <c r="C91" s="45" t="s">
        <v>68</v>
      </c>
      <c r="D91" s="67">
        <v>2</v>
      </c>
      <c r="E91" s="175"/>
      <c r="F91" s="175">
        <f t="shared" si="5"/>
        <v>0</v>
      </c>
      <c r="G91" s="136"/>
      <c r="H91" s="22"/>
      <c r="I91" s="22"/>
      <c r="J91" s="22"/>
    </row>
    <row r="92" spans="1:10" s="68" customFormat="1" outlineLevel="1">
      <c r="A92" s="131" t="s">
        <v>155</v>
      </c>
      <c r="B92" s="60" t="s">
        <v>149</v>
      </c>
      <c r="C92" s="45" t="s">
        <v>22</v>
      </c>
      <c r="D92" s="59">
        <v>14.3</v>
      </c>
      <c r="E92" s="175"/>
      <c r="F92" s="175">
        <f t="shared" si="5"/>
        <v>0</v>
      </c>
      <c r="G92" s="136"/>
      <c r="H92" s="22"/>
      <c r="I92" s="22"/>
      <c r="J92" s="22"/>
    </row>
    <row r="93" spans="1:10" s="61" customFormat="1" ht="34.5" outlineLevel="1">
      <c r="A93" s="131" t="s">
        <v>156</v>
      </c>
      <c r="B93" s="69" t="s">
        <v>157</v>
      </c>
      <c r="C93" s="45" t="s">
        <v>68</v>
      </c>
      <c r="D93" s="59">
        <v>1</v>
      </c>
      <c r="E93" s="175"/>
      <c r="F93" s="175">
        <f t="shared" si="5"/>
        <v>0</v>
      </c>
      <c r="G93" s="136"/>
      <c r="H93" s="22"/>
      <c r="I93" s="22"/>
      <c r="J93" s="22"/>
    </row>
    <row r="94" spans="1:10" s="58" customFormat="1" ht="27" customHeight="1">
      <c r="A94" s="65">
        <v>2.6</v>
      </c>
      <c r="B94" s="55" t="s">
        <v>158</v>
      </c>
      <c r="C94" s="56"/>
      <c r="D94" s="57"/>
      <c r="E94" s="179"/>
      <c r="F94" s="179">
        <f>SUM(F95:F108)</f>
        <v>0</v>
      </c>
      <c r="G94" s="130"/>
      <c r="H94" s="22"/>
      <c r="I94" s="22"/>
      <c r="J94" s="22"/>
    </row>
    <row r="95" spans="1:10" s="68" customFormat="1" ht="34.5" outlineLevel="1">
      <c r="A95" s="131" t="s">
        <v>159</v>
      </c>
      <c r="B95" s="60" t="s">
        <v>160</v>
      </c>
      <c r="C95" s="45" t="s">
        <v>22</v>
      </c>
      <c r="D95" s="67">
        <v>1740</v>
      </c>
      <c r="E95" s="175"/>
      <c r="F95" s="175">
        <f>D95*E95</f>
        <v>0</v>
      </c>
      <c r="G95" s="136"/>
      <c r="H95" s="22"/>
      <c r="I95" s="22"/>
      <c r="J95" s="22"/>
    </row>
    <row r="96" spans="1:10" s="68" customFormat="1" ht="34.5" outlineLevel="1">
      <c r="A96" s="131" t="s">
        <v>161</v>
      </c>
      <c r="B96" s="60" t="s">
        <v>162</v>
      </c>
      <c r="C96" s="45" t="s">
        <v>22</v>
      </c>
      <c r="D96" s="67">
        <v>121.00000000000001</v>
      </c>
      <c r="E96" s="175"/>
      <c r="F96" s="175">
        <f t="shared" ref="F96:F108" si="6">D96*E96</f>
        <v>0</v>
      </c>
      <c r="G96" s="136"/>
      <c r="H96" s="22"/>
      <c r="I96" s="22"/>
      <c r="J96" s="22"/>
    </row>
    <row r="97" spans="1:10" s="68" customFormat="1" ht="23" outlineLevel="1">
      <c r="A97" s="131" t="s">
        <v>163</v>
      </c>
      <c r="B97" s="60" t="s">
        <v>164</v>
      </c>
      <c r="C97" s="45" t="s">
        <v>68</v>
      </c>
      <c r="D97" s="67">
        <v>9</v>
      </c>
      <c r="E97" s="175"/>
      <c r="F97" s="175">
        <f t="shared" si="6"/>
        <v>0</v>
      </c>
      <c r="G97" s="136"/>
      <c r="H97" s="22"/>
      <c r="I97" s="22"/>
      <c r="J97" s="22"/>
    </row>
    <row r="98" spans="1:10" s="68" customFormat="1" ht="23" outlineLevel="1">
      <c r="A98" s="131" t="s">
        <v>165</v>
      </c>
      <c r="B98" s="60" t="s">
        <v>166</v>
      </c>
      <c r="C98" s="45" t="s">
        <v>68</v>
      </c>
      <c r="D98" s="67">
        <v>3</v>
      </c>
      <c r="E98" s="175"/>
      <c r="F98" s="175">
        <f t="shared" si="6"/>
        <v>0</v>
      </c>
      <c r="G98" s="136"/>
      <c r="H98" s="22"/>
      <c r="I98" s="22"/>
      <c r="J98" s="22"/>
    </row>
    <row r="99" spans="1:10" s="68" customFormat="1" outlineLevel="1">
      <c r="A99" s="131" t="s">
        <v>167</v>
      </c>
      <c r="B99" s="60" t="s">
        <v>168</v>
      </c>
      <c r="C99" s="45" t="s">
        <v>68</v>
      </c>
      <c r="D99" s="67">
        <v>12</v>
      </c>
      <c r="E99" s="175"/>
      <c r="F99" s="175">
        <f t="shared" si="6"/>
        <v>0</v>
      </c>
      <c r="G99" s="136"/>
      <c r="H99" s="22"/>
      <c r="I99" s="22"/>
      <c r="J99" s="22"/>
    </row>
    <row r="100" spans="1:10" s="68" customFormat="1" outlineLevel="1">
      <c r="A100" s="131" t="s">
        <v>169</v>
      </c>
      <c r="B100" s="60" t="s">
        <v>170</v>
      </c>
      <c r="C100" s="45" t="s">
        <v>68</v>
      </c>
      <c r="D100" s="67">
        <v>12</v>
      </c>
      <c r="E100" s="175"/>
      <c r="F100" s="175">
        <f t="shared" si="6"/>
        <v>0</v>
      </c>
      <c r="G100" s="136"/>
      <c r="H100" s="22"/>
      <c r="I100" s="22"/>
      <c r="J100" s="22"/>
    </row>
    <row r="101" spans="1:10" s="68" customFormat="1" outlineLevel="1">
      <c r="A101" s="131" t="s">
        <v>171</v>
      </c>
      <c r="B101" s="60" t="s">
        <v>172</v>
      </c>
      <c r="C101" s="45" t="s">
        <v>68</v>
      </c>
      <c r="D101" s="67">
        <v>12</v>
      </c>
      <c r="E101" s="175"/>
      <c r="F101" s="175">
        <f t="shared" si="6"/>
        <v>0</v>
      </c>
      <c r="G101" s="136"/>
      <c r="H101" s="22"/>
      <c r="I101" s="22"/>
      <c r="J101" s="22"/>
    </row>
    <row r="102" spans="1:10" s="68" customFormat="1" outlineLevel="1">
      <c r="A102" s="131" t="s">
        <v>173</v>
      </c>
      <c r="B102" s="60" t="s">
        <v>174</v>
      </c>
      <c r="C102" s="45" t="s">
        <v>68</v>
      </c>
      <c r="D102" s="67">
        <v>12</v>
      </c>
      <c r="E102" s="175"/>
      <c r="F102" s="175">
        <f t="shared" si="6"/>
        <v>0</v>
      </c>
      <c r="G102" s="136"/>
      <c r="H102" s="22"/>
      <c r="I102" s="22"/>
      <c r="J102" s="22"/>
    </row>
    <row r="103" spans="1:10" s="68" customFormat="1" outlineLevel="1">
      <c r="A103" s="131" t="s">
        <v>175</v>
      </c>
      <c r="B103" s="60" t="s">
        <v>176</v>
      </c>
      <c r="C103" s="45" t="s">
        <v>68</v>
      </c>
      <c r="D103" s="67">
        <v>13</v>
      </c>
      <c r="E103" s="175"/>
      <c r="F103" s="175">
        <f t="shared" si="6"/>
        <v>0</v>
      </c>
      <c r="G103" s="136"/>
      <c r="H103" s="22"/>
      <c r="I103" s="22"/>
      <c r="J103" s="22"/>
    </row>
    <row r="104" spans="1:10" s="68" customFormat="1" outlineLevel="1">
      <c r="A104" s="131" t="s">
        <v>177</v>
      </c>
      <c r="B104" s="60" t="s">
        <v>76</v>
      </c>
      <c r="C104" s="45" t="s">
        <v>22</v>
      </c>
      <c r="D104" s="67">
        <v>294</v>
      </c>
      <c r="E104" s="175"/>
      <c r="F104" s="175">
        <f t="shared" si="6"/>
        <v>0</v>
      </c>
      <c r="G104" s="136"/>
      <c r="H104" s="22"/>
      <c r="I104" s="22"/>
      <c r="J104" s="22"/>
    </row>
    <row r="105" spans="1:10" s="68" customFormat="1" outlineLevel="1">
      <c r="A105" s="131" t="s">
        <v>178</v>
      </c>
      <c r="B105" s="60" t="s">
        <v>179</v>
      </c>
      <c r="C105" s="45" t="s">
        <v>68</v>
      </c>
      <c r="D105" s="67">
        <v>26</v>
      </c>
      <c r="E105" s="175"/>
      <c r="F105" s="175">
        <f t="shared" si="6"/>
        <v>0</v>
      </c>
      <c r="G105" s="136"/>
      <c r="H105" s="22"/>
      <c r="I105" s="22"/>
      <c r="J105" s="22"/>
    </row>
    <row r="106" spans="1:10" s="68" customFormat="1" outlineLevel="1">
      <c r="A106" s="131" t="s">
        <v>180</v>
      </c>
      <c r="B106" s="60" t="s">
        <v>181</v>
      </c>
      <c r="C106" s="45" t="s">
        <v>68</v>
      </c>
      <c r="D106" s="67">
        <v>10</v>
      </c>
      <c r="E106" s="175"/>
      <c r="F106" s="175">
        <f t="shared" si="6"/>
        <v>0</v>
      </c>
      <c r="G106" s="136"/>
      <c r="H106" s="22"/>
      <c r="I106" s="22"/>
      <c r="J106" s="22"/>
    </row>
    <row r="107" spans="1:10" s="68" customFormat="1" outlineLevel="1">
      <c r="A107" s="131" t="s">
        <v>182</v>
      </c>
      <c r="B107" s="60" t="s">
        <v>183</v>
      </c>
      <c r="C107" s="45" t="s">
        <v>68</v>
      </c>
      <c r="D107" s="67">
        <v>5</v>
      </c>
      <c r="E107" s="175"/>
      <c r="F107" s="175">
        <f t="shared" si="6"/>
        <v>0</v>
      </c>
      <c r="G107" s="136"/>
      <c r="H107" s="22"/>
      <c r="I107" s="22"/>
      <c r="J107" s="22"/>
    </row>
    <row r="108" spans="1:10" s="68" customFormat="1" outlineLevel="1">
      <c r="A108" s="131" t="s">
        <v>184</v>
      </c>
      <c r="B108" s="60" t="s">
        <v>185</v>
      </c>
      <c r="C108" s="45" t="s">
        <v>22</v>
      </c>
      <c r="D108" s="67">
        <v>1861</v>
      </c>
      <c r="E108" s="175"/>
      <c r="F108" s="175">
        <f t="shared" si="6"/>
        <v>0</v>
      </c>
      <c r="G108" s="136"/>
      <c r="H108" s="22"/>
      <c r="I108" s="22"/>
      <c r="J108" s="22"/>
    </row>
    <row r="109" spans="1:10" s="58" customFormat="1" ht="27" customHeight="1">
      <c r="A109" s="65">
        <v>2.7</v>
      </c>
      <c r="B109" s="55" t="s">
        <v>186</v>
      </c>
      <c r="C109" s="56"/>
      <c r="D109" s="57"/>
      <c r="E109" s="179"/>
      <c r="F109" s="179">
        <f>SUM(F110:F122)</f>
        <v>0</v>
      </c>
      <c r="G109" s="130"/>
      <c r="H109" s="22"/>
      <c r="I109" s="22"/>
      <c r="J109" s="22"/>
    </row>
    <row r="110" spans="1:10" s="68" customFormat="1" ht="23" outlineLevel="1">
      <c r="A110" s="131" t="s">
        <v>187</v>
      </c>
      <c r="B110" s="60" t="s">
        <v>188</v>
      </c>
      <c r="C110" s="45" t="s">
        <v>22</v>
      </c>
      <c r="D110" s="67">
        <v>211.20000000000002</v>
      </c>
      <c r="E110" s="175"/>
      <c r="F110" s="175">
        <f>D110*E110</f>
        <v>0</v>
      </c>
      <c r="G110" s="136"/>
      <c r="H110" s="22"/>
      <c r="I110" s="22"/>
      <c r="J110" s="22"/>
    </row>
    <row r="111" spans="1:10" s="68" customFormat="1" ht="23" outlineLevel="1">
      <c r="A111" s="131" t="s">
        <v>189</v>
      </c>
      <c r="B111" s="60" t="s">
        <v>190</v>
      </c>
      <c r="C111" s="45" t="s">
        <v>22</v>
      </c>
      <c r="D111" s="67">
        <v>29.700000000000003</v>
      </c>
      <c r="E111" s="175"/>
      <c r="F111" s="175">
        <f t="shared" ref="F111:F122" si="7">D111*E111</f>
        <v>0</v>
      </c>
      <c r="G111" s="136"/>
      <c r="H111" s="22"/>
      <c r="I111" s="22"/>
      <c r="J111" s="22"/>
    </row>
    <row r="112" spans="1:10" s="68" customFormat="1" ht="23" outlineLevel="1">
      <c r="A112" s="131" t="s">
        <v>191</v>
      </c>
      <c r="B112" s="60" t="s">
        <v>192</v>
      </c>
      <c r="C112" s="45" t="s">
        <v>22</v>
      </c>
      <c r="D112" s="67">
        <v>103.4</v>
      </c>
      <c r="E112" s="175"/>
      <c r="F112" s="175">
        <f t="shared" si="7"/>
        <v>0</v>
      </c>
      <c r="G112" s="136"/>
      <c r="H112" s="22"/>
      <c r="I112" s="22"/>
      <c r="J112" s="22"/>
    </row>
    <row r="113" spans="1:10" s="68" customFormat="1" ht="23" outlineLevel="1">
      <c r="A113" s="131" t="s">
        <v>193</v>
      </c>
      <c r="B113" s="60" t="s">
        <v>194</v>
      </c>
      <c r="C113" s="45" t="s">
        <v>22</v>
      </c>
      <c r="D113" s="67">
        <v>88</v>
      </c>
      <c r="E113" s="175"/>
      <c r="F113" s="175">
        <f t="shared" si="7"/>
        <v>0</v>
      </c>
      <c r="G113" s="136"/>
      <c r="H113" s="22"/>
      <c r="I113" s="22"/>
      <c r="J113" s="22"/>
    </row>
    <row r="114" spans="1:10" s="68" customFormat="1" outlineLevel="1">
      <c r="A114" s="131" t="s">
        <v>195</v>
      </c>
      <c r="B114" s="60" t="s">
        <v>196</v>
      </c>
      <c r="C114" s="45" t="s">
        <v>22</v>
      </c>
      <c r="D114" s="67">
        <v>38.5</v>
      </c>
      <c r="E114" s="175"/>
      <c r="F114" s="175">
        <f t="shared" si="7"/>
        <v>0</v>
      </c>
      <c r="G114" s="136"/>
      <c r="H114" s="22"/>
      <c r="I114" s="22"/>
      <c r="J114" s="22"/>
    </row>
    <row r="115" spans="1:10" s="68" customFormat="1" ht="23" outlineLevel="1">
      <c r="A115" s="131" t="s">
        <v>197</v>
      </c>
      <c r="B115" s="60" t="s">
        <v>198</v>
      </c>
      <c r="C115" s="45" t="s">
        <v>68</v>
      </c>
      <c r="D115" s="67">
        <v>1</v>
      </c>
      <c r="E115" s="175"/>
      <c r="F115" s="175">
        <f t="shared" si="7"/>
        <v>0</v>
      </c>
      <c r="G115" s="136"/>
      <c r="H115" s="22"/>
      <c r="I115" s="22"/>
      <c r="J115" s="22"/>
    </row>
    <row r="116" spans="1:10" s="68" customFormat="1" ht="23" outlineLevel="1">
      <c r="A116" s="131" t="s">
        <v>199</v>
      </c>
      <c r="B116" s="60" t="s">
        <v>200</v>
      </c>
      <c r="C116" s="45" t="s">
        <v>68</v>
      </c>
      <c r="D116" s="67">
        <v>1</v>
      </c>
      <c r="E116" s="175"/>
      <c r="F116" s="175">
        <f t="shared" si="7"/>
        <v>0</v>
      </c>
      <c r="G116" s="136"/>
      <c r="H116" s="22"/>
      <c r="I116" s="22"/>
      <c r="J116" s="22"/>
    </row>
    <row r="117" spans="1:10" s="68" customFormat="1" ht="23" outlineLevel="1">
      <c r="A117" s="131" t="s">
        <v>201</v>
      </c>
      <c r="B117" s="60" t="s">
        <v>202</v>
      </c>
      <c r="C117" s="45" t="s">
        <v>68</v>
      </c>
      <c r="D117" s="67">
        <v>2</v>
      </c>
      <c r="E117" s="175"/>
      <c r="F117" s="175">
        <f t="shared" si="7"/>
        <v>0</v>
      </c>
      <c r="G117" s="136"/>
      <c r="H117" s="22"/>
      <c r="I117" s="22"/>
      <c r="J117" s="22"/>
    </row>
    <row r="118" spans="1:10" s="68" customFormat="1" ht="23" outlineLevel="1">
      <c r="A118" s="131" t="s">
        <v>203</v>
      </c>
      <c r="B118" s="60" t="s">
        <v>204</v>
      </c>
      <c r="C118" s="45" t="s">
        <v>68</v>
      </c>
      <c r="D118" s="67">
        <v>1</v>
      </c>
      <c r="E118" s="175"/>
      <c r="F118" s="175">
        <f t="shared" si="7"/>
        <v>0</v>
      </c>
      <c r="G118" s="136"/>
      <c r="H118" s="22"/>
      <c r="I118" s="22"/>
      <c r="J118" s="22"/>
    </row>
    <row r="119" spans="1:10" s="68" customFormat="1" outlineLevel="1">
      <c r="A119" s="131" t="s">
        <v>205</v>
      </c>
      <c r="B119" s="60" t="s">
        <v>206</v>
      </c>
      <c r="C119" s="45" t="s">
        <v>68</v>
      </c>
      <c r="D119" s="67">
        <v>5</v>
      </c>
      <c r="E119" s="175"/>
      <c r="F119" s="175">
        <f t="shared" si="7"/>
        <v>0</v>
      </c>
      <c r="G119" s="136"/>
      <c r="H119" s="22"/>
      <c r="I119" s="22"/>
      <c r="J119" s="22"/>
    </row>
    <row r="120" spans="1:10" s="68" customFormat="1" outlineLevel="1">
      <c r="A120" s="131" t="s">
        <v>207</v>
      </c>
      <c r="B120" s="60" t="s">
        <v>185</v>
      </c>
      <c r="C120" s="45" t="s">
        <v>22</v>
      </c>
      <c r="D120" s="67">
        <v>432.30000000000007</v>
      </c>
      <c r="E120" s="175"/>
      <c r="F120" s="175">
        <f t="shared" si="7"/>
        <v>0</v>
      </c>
      <c r="G120" s="136"/>
      <c r="H120" s="22"/>
      <c r="I120" s="22"/>
      <c r="J120" s="22"/>
    </row>
    <row r="121" spans="1:10" s="68" customFormat="1" outlineLevel="1">
      <c r="A121" s="131" t="s">
        <v>208</v>
      </c>
      <c r="B121" s="60" t="s">
        <v>1682</v>
      </c>
      <c r="C121" s="45" t="s">
        <v>812</v>
      </c>
      <c r="D121" s="67">
        <v>1</v>
      </c>
      <c r="E121" s="175"/>
      <c r="F121" s="175">
        <f t="shared" ref="F121" si="8">D121*E121</f>
        <v>0</v>
      </c>
      <c r="G121" s="136"/>
      <c r="H121" s="22"/>
      <c r="I121" s="22"/>
      <c r="J121" s="22"/>
    </row>
    <row r="122" spans="1:10" s="68" customFormat="1" outlineLevel="1">
      <c r="A122" s="131" t="s">
        <v>1681</v>
      </c>
      <c r="B122" s="60" t="s">
        <v>209</v>
      </c>
      <c r="C122" s="45" t="s">
        <v>22</v>
      </c>
      <c r="D122" s="67">
        <v>2000</v>
      </c>
      <c r="E122" s="175"/>
      <c r="F122" s="175">
        <f t="shared" si="7"/>
        <v>0</v>
      </c>
      <c r="G122" s="136"/>
      <c r="H122" s="22"/>
      <c r="I122" s="22"/>
      <c r="J122" s="22"/>
    </row>
    <row r="123" spans="1:10" s="58" customFormat="1" ht="27" customHeight="1">
      <c r="A123" s="65" t="s">
        <v>210</v>
      </c>
      <c r="B123" s="55" t="s">
        <v>211</v>
      </c>
      <c r="C123" s="56"/>
      <c r="D123" s="57"/>
      <c r="E123" s="179"/>
      <c r="F123" s="179">
        <f>SUM(F124:F130)</f>
        <v>0</v>
      </c>
      <c r="G123" s="130"/>
      <c r="H123" s="22"/>
      <c r="I123" s="22"/>
      <c r="J123" s="22"/>
    </row>
    <row r="124" spans="1:10" s="58" customFormat="1" ht="23" outlineLevel="1">
      <c r="A124" s="131" t="s">
        <v>212</v>
      </c>
      <c r="B124" s="60" t="s">
        <v>213</v>
      </c>
      <c r="C124" s="45" t="s">
        <v>22</v>
      </c>
      <c r="D124" s="70">
        <v>55</v>
      </c>
      <c r="E124" s="180"/>
      <c r="F124" s="180">
        <f>D124*E124</f>
        <v>0</v>
      </c>
      <c r="G124" s="132"/>
      <c r="H124" s="22"/>
      <c r="I124" s="22"/>
      <c r="J124" s="22"/>
    </row>
    <row r="125" spans="1:10" s="58" customFormat="1" ht="23" outlineLevel="1">
      <c r="A125" s="131" t="s">
        <v>214</v>
      </c>
      <c r="B125" s="60" t="s">
        <v>215</v>
      </c>
      <c r="C125" s="45" t="s">
        <v>22</v>
      </c>
      <c r="D125" s="70">
        <v>55</v>
      </c>
      <c r="E125" s="180"/>
      <c r="F125" s="180">
        <f t="shared" ref="F125:F130" si="9">D125*E125</f>
        <v>0</v>
      </c>
      <c r="G125" s="132"/>
      <c r="H125" s="22"/>
      <c r="I125" s="22"/>
      <c r="J125" s="22"/>
    </row>
    <row r="126" spans="1:10" s="58" customFormat="1" ht="23" outlineLevel="1">
      <c r="A126" s="131" t="s">
        <v>191</v>
      </c>
      <c r="B126" s="60" t="s">
        <v>198</v>
      </c>
      <c r="C126" s="45" t="s">
        <v>68</v>
      </c>
      <c r="D126" s="70">
        <v>1</v>
      </c>
      <c r="E126" s="180"/>
      <c r="F126" s="180">
        <f t="shared" si="9"/>
        <v>0</v>
      </c>
      <c r="G126" s="132"/>
      <c r="H126" s="22"/>
      <c r="I126" s="22"/>
      <c r="J126" s="22"/>
    </row>
    <row r="127" spans="1:10" s="68" customFormat="1" outlineLevel="1">
      <c r="A127" s="131" t="s">
        <v>216</v>
      </c>
      <c r="B127" s="60" t="s">
        <v>206</v>
      </c>
      <c r="C127" s="45" t="s">
        <v>68</v>
      </c>
      <c r="D127" s="70">
        <v>1</v>
      </c>
      <c r="E127" s="180"/>
      <c r="F127" s="180">
        <f t="shared" si="9"/>
        <v>0</v>
      </c>
      <c r="G127" s="132"/>
      <c r="H127" s="22"/>
      <c r="I127" s="22"/>
      <c r="J127" s="22"/>
    </row>
    <row r="128" spans="1:10" s="68" customFormat="1" outlineLevel="1">
      <c r="A128" s="131" t="s">
        <v>217</v>
      </c>
      <c r="B128" s="60" t="s">
        <v>218</v>
      </c>
      <c r="C128" s="45" t="s">
        <v>68</v>
      </c>
      <c r="D128" s="70">
        <v>1</v>
      </c>
      <c r="E128" s="180"/>
      <c r="F128" s="180">
        <f t="shared" si="9"/>
        <v>0</v>
      </c>
      <c r="G128" s="132"/>
      <c r="H128" s="22"/>
      <c r="I128" s="22"/>
      <c r="J128" s="22"/>
    </row>
    <row r="129" spans="1:13" s="58" customFormat="1" ht="115" outlineLevel="1">
      <c r="A129" s="131" t="s">
        <v>193</v>
      </c>
      <c r="B129" s="60" t="s">
        <v>219</v>
      </c>
      <c r="C129" s="45" t="s">
        <v>68</v>
      </c>
      <c r="D129" s="70">
        <v>1</v>
      </c>
      <c r="E129" s="180"/>
      <c r="F129" s="180">
        <f t="shared" si="9"/>
        <v>0</v>
      </c>
      <c r="G129" s="132"/>
      <c r="H129" s="22"/>
      <c r="I129" s="22"/>
      <c r="J129" s="22"/>
    </row>
    <row r="130" spans="1:13" s="68" customFormat="1" ht="13" outlineLevel="1" thickBot="1">
      <c r="A130" s="131" t="s">
        <v>220</v>
      </c>
      <c r="B130" s="60" t="s">
        <v>185</v>
      </c>
      <c r="C130" s="45" t="s">
        <v>22</v>
      </c>
      <c r="D130" s="70">
        <v>55</v>
      </c>
      <c r="E130" s="180"/>
      <c r="F130" s="180">
        <f t="shared" si="9"/>
        <v>0</v>
      </c>
      <c r="G130" s="132"/>
      <c r="H130" s="22"/>
      <c r="I130" s="22"/>
      <c r="J130" s="22"/>
      <c r="K130" s="58"/>
      <c r="L130" s="58"/>
      <c r="M130" s="58"/>
    </row>
    <row r="131" spans="1:13" s="42" customFormat="1" ht="25.5" customHeight="1">
      <c r="A131" s="140" t="s">
        <v>221</v>
      </c>
      <c r="B131" s="39" t="s">
        <v>222</v>
      </c>
      <c r="C131" s="40"/>
      <c r="D131" s="53"/>
      <c r="E131" s="181"/>
      <c r="F131" s="181">
        <f>F132+F154+F169+F172+F185+F208+F219+F226+F230</f>
        <v>0</v>
      </c>
      <c r="G131" s="141"/>
      <c r="H131" s="22"/>
      <c r="I131" s="22"/>
      <c r="J131" s="22"/>
      <c r="K131" s="58"/>
      <c r="L131" s="58"/>
      <c r="M131" s="58"/>
    </row>
    <row r="132" spans="1:13" s="58" customFormat="1" ht="27" customHeight="1">
      <c r="A132" s="65">
        <v>3.1</v>
      </c>
      <c r="B132" s="55" t="s">
        <v>223</v>
      </c>
      <c r="C132" s="56"/>
      <c r="D132" s="57"/>
      <c r="E132" s="179"/>
      <c r="F132" s="179">
        <f>SUM(F133:F153)</f>
        <v>0</v>
      </c>
      <c r="G132" s="130"/>
      <c r="H132" s="22"/>
      <c r="I132" s="22"/>
      <c r="J132" s="22"/>
    </row>
    <row r="133" spans="1:13" s="58" customFormat="1" outlineLevel="1">
      <c r="A133" s="131" t="s">
        <v>224</v>
      </c>
      <c r="B133" s="60" t="s">
        <v>225</v>
      </c>
      <c r="C133" s="45" t="s">
        <v>14</v>
      </c>
      <c r="D133" s="70">
        <v>27</v>
      </c>
      <c r="E133" s="180"/>
      <c r="F133" s="180">
        <f>D133*E133</f>
        <v>0</v>
      </c>
      <c r="G133" s="132"/>
      <c r="H133" s="22"/>
      <c r="I133" s="22"/>
      <c r="J133" s="22"/>
    </row>
    <row r="134" spans="1:13" s="58" customFormat="1" outlineLevel="1">
      <c r="A134" s="131" t="s">
        <v>226</v>
      </c>
      <c r="B134" s="60" t="s">
        <v>227</v>
      </c>
      <c r="C134" s="45" t="s">
        <v>14</v>
      </c>
      <c r="D134" s="70">
        <v>4</v>
      </c>
      <c r="E134" s="180"/>
      <c r="F134" s="180">
        <f t="shared" ref="F134:F153" si="10">D134*E134</f>
        <v>0</v>
      </c>
      <c r="G134" s="132"/>
      <c r="H134" s="22"/>
      <c r="I134" s="22"/>
      <c r="J134" s="22"/>
    </row>
    <row r="135" spans="1:13" s="58" customFormat="1" outlineLevel="1">
      <c r="A135" s="131" t="s">
        <v>228</v>
      </c>
      <c r="B135" s="60" t="s">
        <v>229</v>
      </c>
      <c r="C135" s="45" t="s">
        <v>14</v>
      </c>
      <c r="D135" s="70">
        <v>13</v>
      </c>
      <c r="E135" s="180"/>
      <c r="F135" s="180">
        <f t="shared" si="10"/>
        <v>0</v>
      </c>
      <c r="G135" s="132"/>
      <c r="H135" s="22"/>
      <c r="I135" s="22"/>
      <c r="J135" s="22"/>
    </row>
    <row r="136" spans="1:13" s="58" customFormat="1" outlineLevel="1">
      <c r="A136" s="131" t="s">
        <v>230</v>
      </c>
      <c r="B136" s="60" t="s">
        <v>231</v>
      </c>
      <c r="C136" s="45" t="s">
        <v>14</v>
      </c>
      <c r="D136" s="70">
        <v>2</v>
      </c>
      <c r="E136" s="180"/>
      <c r="F136" s="180">
        <f t="shared" si="10"/>
        <v>0</v>
      </c>
      <c r="G136" s="132"/>
      <c r="H136" s="22"/>
      <c r="I136" s="22"/>
      <c r="J136" s="22"/>
    </row>
    <row r="137" spans="1:13" s="58" customFormat="1" outlineLevel="1">
      <c r="A137" s="131" t="s">
        <v>232</v>
      </c>
      <c r="B137" s="60" t="s">
        <v>233</v>
      </c>
      <c r="C137" s="45" t="s">
        <v>14</v>
      </c>
      <c r="D137" s="70">
        <v>9</v>
      </c>
      <c r="E137" s="180"/>
      <c r="F137" s="180">
        <f t="shared" si="10"/>
        <v>0</v>
      </c>
      <c r="G137" s="132"/>
      <c r="H137" s="22"/>
      <c r="I137" s="22"/>
      <c r="J137" s="22"/>
    </row>
    <row r="138" spans="1:13" s="58" customFormat="1" outlineLevel="1">
      <c r="A138" s="131" t="s">
        <v>234</v>
      </c>
      <c r="B138" s="60" t="s">
        <v>235</v>
      </c>
      <c r="C138" s="45" t="s">
        <v>14</v>
      </c>
      <c r="D138" s="70">
        <v>12</v>
      </c>
      <c r="E138" s="180"/>
      <c r="F138" s="180">
        <f t="shared" si="10"/>
        <v>0</v>
      </c>
      <c r="G138" s="132"/>
      <c r="H138" s="22"/>
      <c r="I138" s="22"/>
      <c r="J138" s="22"/>
    </row>
    <row r="139" spans="1:13" s="58" customFormat="1" outlineLevel="1">
      <c r="A139" s="131" t="s">
        <v>236</v>
      </c>
      <c r="B139" s="60" t="s">
        <v>237</v>
      </c>
      <c r="C139" s="45" t="s">
        <v>22</v>
      </c>
      <c r="D139" s="70">
        <v>2570</v>
      </c>
      <c r="E139" s="180"/>
      <c r="F139" s="180">
        <f t="shared" si="10"/>
        <v>0</v>
      </c>
      <c r="G139" s="132"/>
      <c r="H139" s="22"/>
      <c r="I139" s="22"/>
      <c r="J139" s="22"/>
    </row>
    <row r="140" spans="1:13" s="58" customFormat="1" outlineLevel="1">
      <c r="A140" s="131" t="s">
        <v>238</v>
      </c>
      <c r="B140" s="60" t="s">
        <v>239</v>
      </c>
      <c r="C140" s="45" t="s">
        <v>22</v>
      </c>
      <c r="D140" s="70">
        <v>5817</v>
      </c>
      <c r="E140" s="180"/>
      <c r="F140" s="180">
        <f t="shared" si="10"/>
        <v>0</v>
      </c>
      <c r="G140" s="132"/>
      <c r="H140" s="22"/>
      <c r="I140" s="22"/>
      <c r="J140" s="22"/>
    </row>
    <row r="141" spans="1:13" s="58" customFormat="1" outlineLevel="1">
      <c r="A141" s="131" t="s">
        <v>240</v>
      </c>
      <c r="B141" s="60" t="s">
        <v>241</v>
      </c>
      <c r="C141" s="45" t="s">
        <v>31</v>
      </c>
      <c r="D141" s="70">
        <v>1</v>
      </c>
      <c r="E141" s="180"/>
      <c r="F141" s="180">
        <f t="shared" si="10"/>
        <v>0</v>
      </c>
      <c r="G141" s="132"/>
      <c r="H141" s="22"/>
      <c r="I141" s="22"/>
      <c r="J141" s="22"/>
    </row>
    <row r="142" spans="1:13" s="58" customFormat="1" outlineLevel="1">
      <c r="A142" s="131" t="s">
        <v>242</v>
      </c>
      <c r="B142" s="60" t="s">
        <v>243</v>
      </c>
      <c r="C142" s="45" t="s">
        <v>31</v>
      </c>
      <c r="D142" s="70">
        <v>1</v>
      </c>
      <c r="E142" s="180"/>
      <c r="F142" s="180">
        <f t="shared" si="10"/>
        <v>0</v>
      </c>
      <c r="G142" s="132"/>
      <c r="H142" s="22"/>
      <c r="I142" s="22"/>
      <c r="J142" s="22"/>
    </row>
    <row r="143" spans="1:13" s="58" customFormat="1" outlineLevel="1">
      <c r="A143" s="131" t="s">
        <v>244</v>
      </c>
      <c r="B143" s="60" t="s">
        <v>245</v>
      </c>
      <c r="C143" s="45" t="s">
        <v>31</v>
      </c>
      <c r="D143" s="70">
        <v>1</v>
      </c>
      <c r="E143" s="180"/>
      <c r="F143" s="180">
        <f t="shared" si="10"/>
        <v>0</v>
      </c>
      <c r="G143" s="132"/>
      <c r="H143" s="22"/>
      <c r="I143" s="22"/>
      <c r="J143" s="22"/>
    </row>
    <row r="144" spans="1:13" s="58" customFormat="1" outlineLevel="1">
      <c r="A144" s="131" t="s">
        <v>246</v>
      </c>
      <c r="B144" s="60" t="s">
        <v>247</v>
      </c>
      <c r="C144" s="45" t="s">
        <v>31</v>
      </c>
      <c r="D144" s="70">
        <v>1</v>
      </c>
      <c r="E144" s="180"/>
      <c r="F144" s="180">
        <f t="shared" si="10"/>
        <v>0</v>
      </c>
      <c r="G144" s="132"/>
      <c r="H144" s="22"/>
      <c r="I144" s="22"/>
      <c r="J144" s="22"/>
    </row>
    <row r="145" spans="1:10" s="58" customFormat="1" outlineLevel="1">
      <c r="A145" s="131" t="s">
        <v>248</v>
      </c>
      <c r="B145" s="60" t="s">
        <v>249</v>
      </c>
      <c r="C145" s="45" t="s">
        <v>31</v>
      </c>
      <c r="D145" s="70">
        <v>1</v>
      </c>
      <c r="E145" s="180"/>
      <c r="F145" s="180">
        <f t="shared" si="10"/>
        <v>0</v>
      </c>
      <c r="G145" s="132"/>
      <c r="H145" s="22"/>
      <c r="I145" s="22"/>
      <c r="J145" s="22"/>
    </row>
    <row r="146" spans="1:10" s="58" customFormat="1" outlineLevel="1">
      <c r="A146" s="131" t="s">
        <v>250</v>
      </c>
      <c r="B146" s="60" t="s">
        <v>251</v>
      </c>
      <c r="C146" s="45" t="s">
        <v>31</v>
      </c>
      <c r="D146" s="70">
        <v>1</v>
      </c>
      <c r="E146" s="180"/>
      <c r="F146" s="180">
        <f t="shared" si="10"/>
        <v>0</v>
      </c>
      <c r="G146" s="132"/>
      <c r="H146" s="22"/>
      <c r="I146" s="22"/>
      <c r="J146" s="22"/>
    </row>
    <row r="147" spans="1:10" s="58" customFormat="1" outlineLevel="1">
      <c r="A147" s="131" t="s">
        <v>252</v>
      </c>
      <c r="B147" s="60" t="s">
        <v>253</v>
      </c>
      <c r="C147" s="45" t="s">
        <v>22</v>
      </c>
      <c r="D147" s="70">
        <v>642.5</v>
      </c>
      <c r="E147" s="180"/>
      <c r="F147" s="180">
        <f t="shared" si="10"/>
        <v>0</v>
      </c>
      <c r="G147" s="132"/>
      <c r="H147" s="22"/>
      <c r="I147" s="22"/>
      <c r="J147" s="22"/>
    </row>
    <row r="148" spans="1:10" s="58" customFormat="1" outlineLevel="1">
      <c r="A148" s="131" t="s">
        <v>254</v>
      </c>
      <c r="B148" s="60" t="s">
        <v>255</v>
      </c>
      <c r="C148" s="45" t="s">
        <v>22</v>
      </c>
      <c r="D148" s="70">
        <v>1454.25</v>
      </c>
      <c r="E148" s="180"/>
      <c r="F148" s="180">
        <f t="shared" si="10"/>
        <v>0</v>
      </c>
      <c r="G148" s="132"/>
      <c r="H148" s="22"/>
      <c r="I148" s="22"/>
      <c r="J148" s="22"/>
    </row>
    <row r="149" spans="1:10" s="58" customFormat="1" outlineLevel="1">
      <c r="A149" s="131" t="s">
        <v>256</v>
      </c>
      <c r="B149" s="60" t="s">
        <v>257</v>
      </c>
      <c r="C149" s="45" t="s">
        <v>14</v>
      </c>
      <c r="D149" s="70">
        <v>16</v>
      </c>
      <c r="E149" s="180"/>
      <c r="F149" s="180">
        <f t="shared" si="10"/>
        <v>0</v>
      </c>
      <c r="G149" s="132"/>
      <c r="H149" s="22"/>
      <c r="I149" s="22"/>
      <c r="J149" s="22"/>
    </row>
    <row r="150" spans="1:10" s="58" customFormat="1" outlineLevel="1">
      <c r="A150" s="131" t="s">
        <v>258</v>
      </c>
      <c r="B150" s="60" t="s">
        <v>259</v>
      </c>
      <c r="C150" s="45" t="s">
        <v>68</v>
      </c>
      <c r="D150" s="70">
        <v>1</v>
      </c>
      <c r="E150" s="180"/>
      <c r="F150" s="180">
        <f t="shared" si="10"/>
        <v>0</v>
      </c>
      <c r="G150" s="132"/>
      <c r="H150" s="22"/>
      <c r="I150" s="22"/>
      <c r="J150" s="22"/>
    </row>
    <row r="151" spans="1:10" s="58" customFormat="1" ht="34.5" outlineLevel="1">
      <c r="A151" s="131" t="s">
        <v>260</v>
      </c>
      <c r="B151" s="60" t="s">
        <v>261</v>
      </c>
      <c r="C151" s="45" t="s">
        <v>68</v>
      </c>
      <c r="D151" s="70">
        <v>1</v>
      </c>
      <c r="E151" s="180"/>
      <c r="F151" s="180">
        <f t="shared" si="10"/>
        <v>0</v>
      </c>
      <c r="G151" s="132"/>
      <c r="H151" s="22"/>
      <c r="I151" s="22"/>
      <c r="J151" s="22"/>
    </row>
    <row r="152" spans="1:10" s="58" customFormat="1" outlineLevel="1">
      <c r="A152" s="131" t="s">
        <v>262</v>
      </c>
      <c r="B152" s="60" t="s">
        <v>225</v>
      </c>
      <c r="C152" s="45" t="s">
        <v>14</v>
      </c>
      <c r="D152" s="70">
        <v>3</v>
      </c>
      <c r="E152" s="180"/>
      <c r="F152" s="180">
        <f t="shared" si="10"/>
        <v>0</v>
      </c>
      <c r="G152" s="132"/>
      <c r="H152" s="22"/>
      <c r="I152" s="22"/>
      <c r="J152" s="22"/>
    </row>
    <row r="153" spans="1:10" s="58" customFormat="1" outlineLevel="1">
      <c r="A153" s="131" t="s">
        <v>263</v>
      </c>
      <c r="B153" s="60" t="s">
        <v>237</v>
      </c>
      <c r="C153" s="45" t="s">
        <v>22</v>
      </c>
      <c r="D153" s="70">
        <v>1160</v>
      </c>
      <c r="E153" s="180"/>
      <c r="F153" s="180">
        <f t="shared" si="10"/>
        <v>0</v>
      </c>
      <c r="G153" s="132"/>
      <c r="H153" s="22"/>
      <c r="I153" s="22"/>
      <c r="J153" s="22"/>
    </row>
    <row r="154" spans="1:10" s="58" customFormat="1" ht="27" customHeight="1">
      <c r="A154" s="65">
        <v>3.2</v>
      </c>
      <c r="B154" s="55" t="s">
        <v>264</v>
      </c>
      <c r="C154" s="56"/>
      <c r="D154" s="57"/>
      <c r="E154" s="179"/>
      <c r="F154" s="179">
        <f>SUM(F155:F168)</f>
        <v>0</v>
      </c>
      <c r="G154" s="130"/>
      <c r="H154" s="22"/>
      <c r="I154" s="22"/>
      <c r="J154" s="22"/>
    </row>
    <row r="155" spans="1:10" s="58" customFormat="1" outlineLevel="1">
      <c r="A155" s="131" t="s">
        <v>265</v>
      </c>
      <c r="B155" s="60" t="s">
        <v>227</v>
      </c>
      <c r="C155" s="45" t="s">
        <v>14</v>
      </c>
      <c r="D155" s="70">
        <v>2</v>
      </c>
      <c r="E155" s="180"/>
      <c r="F155" s="180">
        <f>D155*E155</f>
        <v>0</v>
      </c>
      <c r="G155" s="132"/>
      <c r="H155" s="22"/>
      <c r="I155" s="22"/>
      <c r="J155" s="22"/>
    </row>
    <row r="156" spans="1:10" s="58" customFormat="1" outlineLevel="1">
      <c r="A156" s="131" t="s">
        <v>266</v>
      </c>
      <c r="B156" s="60" t="s">
        <v>229</v>
      </c>
      <c r="C156" s="45" t="s">
        <v>14</v>
      </c>
      <c r="D156" s="70">
        <v>5</v>
      </c>
      <c r="E156" s="180"/>
      <c r="F156" s="180">
        <f t="shared" ref="F156:F168" si="11">D156*E156</f>
        <v>0</v>
      </c>
      <c r="G156" s="132"/>
      <c r="H156" s="22"/>
      <c r="I156" s="22"/>
      <c r="J156" s="22"/>
    </row>
    <row r="157" spans="1:10" s="58" customFormat="1" outlineLevel="1">
      <c r="A157" s="131" t="s">
        <v>267</v>
      </c>
      <c r="B157" s="60" t="s">
        <v>225</v>
      </c>
      <c r="C157" s="45" t="s">
        <v>14</v>
      </c>
      <c r="D157" s="70">
        <v>1</v>
      </c>
      <c r="E157" s="180"/>
      <c r="F157" s="180">
        <f t="shared" si="11"/>
        <v>0</v>
      </c>
      <c r="G157" s="132"/>
      <c r="H157" s="22"/>
      <c r="I157" s="22"/>
      <c r="J157" s="22"/>
    </row>
    <row r="158" spans="1:10" s="58" customFormat="1" outlineLevel="1">
      <c r="A158" s="131" t="s">
        <v>268</v>
      </c>
      <c r="B158" s="60" t="s">
        <v>269</v>
      </c>
      <c r="C158" s="45" t="s">
        <v>14</v>
      </c>
      <c r="D158" s="70">
        <v>2</v>
      </c>
      <c r="E158" s="180"/>
      <c r="F158" s="180">
        <f t="shared" si="11"/>
        <v>0</v>
      </c>
      <c r="G158" s="132"/>
      <c r="H158" s="22"/>
      <c r="I158" s="22"/>
      <c r="J158" s="22"/>
    </row>
    <row r="159" spans="1:10" s="58" customFormat="1" outlineLevel="1">
      <c r="A159" s="131" t="s">
        <v>270</v>
      </c>
      <c r="B159" s="60" t="s">
        <v>237</v>
      </c>
      <c r="C159" s="45" t="s">
        <v>22</v>
      </c>
      <c r="D159" s="70">
        <v>1554</v>
      </c>
      <c r="E159" s="180"/>
      <c r="F159" s="180">
        <f t="shared" si="11"/>
        <v>0</v>
      </c>
      <c r="G159" s="132"/>
      <c r="H159" s="22"/>
      <c r="I159" s="22"/>
      <c r="J159" s="22"/>
    </row>
    <row r="160" spans="1:10" s="58" customFormat="1" outlineLevel="1">
      <c r="A160" s="131" t="s">
        <v>271</v>
      </c>
      <c r="B160" s="60" t="s">
        <v>241</v>
      </c>
      <c r="C160" s="45" t="s">
        <v>31</v>
      </c>
      <c r="D160" s="70">
        <v>1</v>
      </c>
      <c r="E160" s="180"/>
      <c r="F160" s="180">
        <f t="shared" si="11"/>
        <v>0</v>
      </c>
      <c r="G160" s="132"/>
      <c r="H160" s="22"/>
      <c r="I160" s="22"/>
      <c r="J160" s="22"/>
    </row>
    <row r="161" spans="1:10" s="58" customFormat="1" outlineLevel="1">
      <c r="A161" s="131" t="s">
        <v>272</v>
      </c>
      <c r="B161" s="60" t="s">
        <v>247</v>
      </c>
      <c r="C161" s="45" t="s">
        <v>31</v>
      </c>
      <c r="D161" s="70">
        <v>1</v>
      </c>
      <c r="E161" s="180"/>
      <c r="F161" s="180">
        <f t="shared" si="11"/>
        <v>0</v>
      </c>
      <c r="G161" s="132"/>
      <c r="H161" s="22"/>
      <c r="I161" s="22"/>
      <c r="J161" s="22"/>
    </row>
    <row r="162" spans="1:10" s="58" customFormat="1" outlineLevel="1">
      <c r="A162" s="131" t="s">
        <v>273</v>
      </c>
      <c r="B162" s="60" t="s">
        <v>249</v>
      </c>
      <c r="C162" s="45" t="s">
        <v>31</v>
      </c>
      <c r="D162" s="70">
        <v>1</v>
      </c>
      <c r="E162" s="180"/>
      <c r="F162" s="180">
        <f t="shared" si="11"/>
        <v>0</v>
      </c>
      <c r="G162" s="132"/>
      <c r="H162" s="22"/>
      <c r="I162" s="22"/>
      <c r="J162" s="22"/>
    </row>
    <row r="163" spans="1:10" s="58" customFormat="1" outlineLevel="1">
      <c r="A163" s="131" t="s">
        <v>274</v>
      </c>
      <c r="B163" s="60" t="s">
        <v>253</v>
      </c>
      <c r="C163" s="45" t="s">
        <v>22</v>
      </c>
      <c r="D163" s="70">
        <v>130</v>
      </c>
      <c r="E163" s="180"/>
      <c r="F163" s="180">
        <f t="shared" si="11"/>
        <v>0</v>
      </c>
      <c r="G163" s="132"/>
      <c r="H163" s="22"/>
      <c r="I163" s="22"/>
      <c r="J163" s="22"/>
    </row>
    <row r="164" spans="1:10" s="58" customFormat="1" outlineLevel="1">
      <c r="A164" s="131" t="s">
        <v>275</v>
      </c>
      <c r="B164" s="60" t="s">
        <v>255</v>
      </c>
      <c r="C164" s="45" t="s">
        <v>22</v>
      </c>
      <c r="D164" s="70">
        <v>370</v>
      </c>
      <c r="E164" s="180"/>
      <c r="F164" s="180">
        <f t="shared" si="11"/>
        <v>0</v>
      </c>
      <c r="G164" s="132"/>
      <c r="H164" s="22"/>
      <c r="I164" s="22"/>
      <c r="J164" s="22"/>
    </row>
    <row r="165" spans="1:10" s="58" customFormat="1" outlineLevel="1">
      <c r="A165" s="131" t="s">
        <v>276</v>
      </c>
      <c r="B165" s="60" t="s">
        <v>259</v>
      </c>
      <c r="C165" s="45" t="s">
        <v>31</v>
      </c>
      <c r="D165" s="70">
        <v>1</v>
      </c>
      <c r="E165" s="180"/>
      <c r="F165" s="180">
        <f t="shared" si="11"/>
        <v>0</v>
      </c>
      <c r="G165" s="132"/>
      <c r="H165" s="22"/>
      <c r="I165" s="22"/>
      <c r="J165" s="22"/>
    </row>
    <row r="166" spans="1:10" s="58" customFormat="1" outlineLevel="1">
      <c r="A166" s="131" t="s">
        <v>277</v>
      </c>
      <c r="B166" s="60" t="s">
        <v>278</v>
      </c>
      <c r="C166" s="45" t="s">
        <v>31</v>
      </c>
      <c r="D166" s="70">
        <v>1</v>
      </c>
      <c r="E166" s="180"/>
      <c r="F166" s="180">
        <f t="shared" si="11"/>
        <v>0</v>
      </c>
      <c r="G166" s="132"/>
      <c r="H166" s="22"/>
      <c r="I166" s="22"/>
      <c r="J166" s="22"/>
    </row>
    <row r="167" spans="1:10" s="58" customFormat="1" outlineLevel="1">
      <c r="A167" s="131" t="s">
        <v>279</v>
      </c>
      <c r="B167" s="60" t="s">
        <v>280</v>
      </c>
      <c r="C167" s="45" t="s">
        <v>31</v>
      </c>
      <c r="D167" s="70">
        <v>1</v>
      </c>
      <c r="E167" s="180"/>
      <c r="F167" s="180">
        <f t="shared" si="11"/>
        <v>0</v>
      </c>
      <c r="G167" s="132"/>
      <c r="H167" s="22"/>
      <c r="I167" s="22"/>
      <c r="J167" s="22"/>
    </row>
    <row r="168" spans="1:10" s="58" customFormat="1" ht="23" outlineLevel="1">
      <c r="A168" s="131" t="s">
        <v>281</v>
      </c>
      <c r="B168" s="60" t="s">
        <v>282</v>
      </c>
      <c r="C168" s="45" t="s">
        <v>31</v>
      </c>
      <c r="D168" s="70">
        <v>1</v>
      </c>
      <c r="E168" s="180"/>
      <c r="F168" s="180">
        <f t="shared" si="11"/>
        <v>0</v>
      </c>
      <c r="G168" s="132"/>
      <c r="H168" s="22"/>
      <c r="I168" s="22"/>
      <c r="J168" s="22"/>
    </row>
    <row r="169" spans="1:10" s="58" customFormat="1" ht="27" customHeight="1">
      <c r="A169" s="65">
        <v>3.3</v>
      </c>
      <c r="B169" s="55" t="s">
        <v>283</v>
      </c>
      <c r="C169" s="56"/>
      <c r="D169" s="57"/>
      <c r="E169" s="179"/>
      <c r="F169" s="179">
        <f>SUM(F170:F171)</f>
        <v>0</v>
      </c>
      <c r="G169" s="130"/>
      <c r="H169" s="22"/>
      <c r="I169" s="22"/>
      <c r="J169" s="22"/>
    </row>
    <row r="170" spans="1:10" s="58" customFormat="1" ht="69" outlineLevel="1">
      <c r="A170" s="131" t="s">
        <v>284</v>
      </c>
      <c r="B170" s="60" t="s">
        <v>1644</v>
      </c>
      <c r="C170" s="45" t="s">
        <v>14</v>
      </c>
      <c r="D170" s="70">
        <v>1</v>
      </c>
      <c r="E170" s="180"/>
      <c r="F170" s="180">
        <f>D170*E170</f>
        <v>0</v>
      </c>
      <c r="G170" s="211" t="s">
        <v>1648</v>
      </c>
      <c r="H170" s="22"/>
      <c r="I170" s="22"/>
      <c r="J170" s="22"/>
    </row>
    <row r="171" spans="1:10" s="58" customFormat="1" ht="23" outlineLevel="1">
      <c r="A171" s="131" t="s">
        <v>293</v>
      </c>
      <c r="B171" s="60" t="s">
        <v>282</v>
      </c>
      <c r="C171" s="45" t="s">
        <v>31</v>
      </c>
      <c r="D171" s="70">
        <v>1</v>
      </c>
      <c r="E171" s="180"/>
      <c r="F171" s="180">
        <f t="shared" ref="F171" si="12">D171*E171</f>
        <v>0</v>
      </c>
      <c r="G171" s="132"/>
      <c r="H171" s="22"/>
      <c r="I171" s="22"/>
      <c r="J171" s="22"/>
    </row>
    <row r="172" spans="1:10" s="58" customFormat="1" ht="27" customHeight="1">
      <c r="A172" s="65">
        <v>3.4</v>
      </c>
      <c r="B172" s="55" t="s">
        <v>294</v>
      </c>
      <c r="C172" s="56"/>
      <c r="D172" s="57"/>
      <c r="E172" s="179"/>
      <c r="F172" s="179">
        <f>SUM(F173:F184)</f>
        <v>0</v>
      </c>
      <c r="G172" s="130"/>
      <c r="H172" s="22"/>
      <c r="I172" s="22"/>
      <c r="J172" s="22"/>
    </row>
    <row r="173" spans="1:10" s="58" customFormat="1" outlineLevel="1">
      <c r="A173" s="131" t="s">
        <v>295</v>
      </c>
      <c r="B173" s="60" t="s">
        <v>296</v>
      </c>
      <c r="C173" s="45" t="s">
        <v>14</v>
      </c>
      <c r="D173" s="70">
        <v>9</v>
      </c>
      <c r="E173" s="180"/>
      <c r="F173" s="180">
        <f>D173*E173</f>
        <v>0</v>
      </c>
      <c r="G173" s="132"/>
      <c r="H173" s="22"/>
      <c r="I173" s="22"/>
      <c r="J173" s="22"/>
    </row>
    <row r="174" spans="1:10" s="58" customFormat="1" outlineLevel="1">
      <c r="A174" s="131" t="s">
        <v>297</v>
      </c>
      <c r="B174" s="60" t="s">
        <v>298</v>
      </c>
      <c r="C174" s="45" t="s">
        <v>14</v>
      </c>
      <c r="D174" s="70">
        <v>10</v>
      </c>
      <c r="E174" s="180"/>
      <c r="F174" s="180">
        <f t="shared" ref="F174:F184" si="13">D174*E174</f>
        <v>0</v>
      </c>
      <c r="G174" s="132"/>
      <c r="H174" s="22"/>
      <c r="I174" s="22"/>
      <c r="J174" s="22"/>
    </row>
    <row r="175" spans="1:10" s="58" customFormat="1" outlineLevel="1">
      <c r="A175" s="131" t="s">
        <v>299</v>
      </c>
      <c r="B175" s="60" t="s">
        <v>300</v>
      </c>
      <c r="C175" s="45" t="s">
        <v>14</v>
      </c>
      <c r="D175" s="70">
        <v>18</v>
      </c>
      <c r="E175" s="180"/>
      <c r="F175" s="180">
        <f t="shared" si="13"/>
        <v>0</v>
      </c>
      <c r="G175" s="132"/>
      <c r="H175" s="22"/>
      <c r="I175" s="22"/>
      <c r="J175" s="22"/>
    </row>
    <row r="176" spans="1:10" s="58" customFormat="1" outlineLevel="1">
      <c r="A176" s="131" t="s">
        <v>301</v>
      </c>
      <c r="B176" s="60" t="s">
        <v>302</v>
      </c>
      <c r="C176" s="45" t="s">
        <v>14</v>
      </c>
      <c r="D176" s="70">
        <v>19</v>
      </c>
      <c r="E176" s="180"/>
      <c r="F176" s="180">
        <f t="shared" si="13"/>
        <v>0</v>
      </c>
      <c r="G176" s="132"/>
      <c r="H176" s="22"/>
      <c r="I176" s="22"/>
      <c r="J176" s="22"/>
    </row>
    <row r="177" spans="1:10" s="58" customFormat="1" outlineLevel="1">
      <c r="A177" s="131" t="s">
        <v>303</v>
      </c>
      <c r="B177" s="60" t="s">
        <v>304</v>
      </c>
      <c r="C177" s="45" t="s">
        <v>14</v>
      </c>
      <c r="D177" s="70">
        <v>10</v>
      </c>
      <c r="E177" s="180"/>
      <c r="F177" s="180">
        <f t="shared" si="13"/>
        <v>0</v>
      </c>
      <c r="G177" s="132"/>
      <c r="H177" s="22"/>
      <c r="I177" s="22"/>
      <c r="J177" s="22"/>
    </row>
    <row r="178" spans="1:10" s="58" customFormat="1" ht="23" outlineLevel="1">
      <c r="A178" s="131" t="s">
        <v>305</v>
      </c>
      <c r="B178" s="60" t="s">
        <v>306</v>
      </c>
      <c r="C178" s="45" t="s">
        <v>14</v>
      </c>
      <c r="D178" s="70">
        <v>10</v>
      </c>
      <c r="E178" s="180"/>
      <c r="F178" s="180">
        <f t="shared" si="13"/>
        <v>0</v>
      </c>
      <c r="G178" s="132"/>
      <c r="H178" s="22"/>
      <c r="I178" s="22"/>
      <c r="J178" s="22"/>
    </row>
    <row r="179" spans="1:10" s="58" customFormat="1" outlineLevel="1">
      <c r="A179" s="131" t="s">
        <v>307</v>
      </c>
      <c r="B179" s="60" t="s">
        <v>308</v>
      </c>
      <c r="C179" s="45" t="s">
        <v>14</v>
      </c>
      <c r="D179" s="70">
        <v>12</v>
      </c>
      <c r="E179" s="180"/>
      <c r="F179" s="180">
        <f t="shared" si="13"/>
        <v>0</v>
      </c>
      <c r="G179" s="132"/>
      <c r="H179" s="22"/>
      <c r="I179" s="22"/>
      <c r="J179" s="22"/>
    </row>
    <row r="180" spans="1:10" s="58" customFormat="1" outlineLevel="1">
      <c r="A180" s="131" t="s">
        <v>309</v>
      </c>
      <c r="B180" s="60" t="s">
        <v>310</v>
      </c>
      <c r="C180" s="45" t="s">
        <v>14</v>
      </c>
      <c r="D180" s="70">
        <v>4</v>
      </c>
      <c r="E180" s="180"/>
      <c r="F180" s="180">
        <f t="shared" si="13"/>
        <v>0</v>
      </c>
      <c r="G180" s="132"/>
      <c r="H180" s="22"/>
      <c r="I180" s="22"/>
      <c r="J180" s="22"/>
    </row>
    <row r="181" spans="1:10" s="58" customFormat="1" outlineLevel="1">
      <c r="A181" s="131" t="s">
        <v>311</v>
      </c>
      <c r="B181" s="60" t="s">
        <v>312</v>
      </c>
      <c r="C181" s="45" t="s">
        <v>14</v>
      </c>
      <c r="D181" s="70">
        <v>1</v>
      </c>
      <c r="E181" s="180"/>
      <c r="F181" s="180">
        <f t="shared" si="13"/>
        <v>0</v>
      </c>
      <c r="G181" s="132"/>
      <c r="H181" s="22"/>
      <c r="I181" s="22"/>
      <c r="J181" s="22"/>
    </row>
    <row r="182" spans="1:10" s="58" customFormat="1" outlineLevel="1">
      <c r="A182" s="131" t="s">
        <v>313</v>
      </c>
      <c r="B182" s="60" t="s">
        <v>314</v>
      </c>
      <c r="C182" s="45" t="s">
        <v>14</v>
      </c>
      <c r="D182" s="70">
        <v>14</v>
      </c>
      <c r="E182" s="180"/>
      <c r="F182" s="180">
        <f t="shared" si="13"/>
        <v>0</v>
      </c>
      <c r="G182" s="132"/>
      <c r="H182" s="22"/>
      <c r="I182" s="22"/>
      <c r="J182" s="22"/>
    </row>
    <row r="183" spans="1:10" s="58" customFormat="1" outlineLevel="1">
      <c r="A183" s="131" t="s">
        <v>315</v>
      </c>
      <c r="B183" s="60" t="s">
        <v>316</v>
      </c>
      <c r="C183" s="45" t="s">
        <v>14</v>
      </c>
      <c r="D183" s="70">
        <v>2</v>
      </c>
      <c r="E183" s="180"/>
      <c r="F183" s="180">
        <f t="shared" si="13"/>
        <v>0</v>
      </c>
      <c r="G183" s="132"/>
      <c r="H183" s="22"/>
      <c r="I183" s="22"/>
      <c r="J183" s="22"/>
    </row>
    <row r="184" spans="1:10" s="58" customFormat="1" ht="23" outlineLevel="1">
      <c r="A184" s="131" t="s">
        <v>317</v>
      </c>
      <c r="B184" s="60" t="s">
        <v>282</v>
      </c>
      <c r="C184" s="45" t="s">
        <v>31</v>
      </c>
      <c r="D184" s="70">
        <v>1</v>
      </c>
      <c r="E184" s="180"/>
      <c r="F184" s="180">
        <f t="shared" si="13"/>
        <v>0</v>
      </c>
      <c r="G184" s="132"/>
      <c r="H184" s="22"/>
      <c r="I184" s="22"/>
      <c r="J184" s="22"/>
    </row>
    <row r="185" spans="1:10" s="58" customFormat="1" ht="27" customHeight="1">
      <c r="A185" s="65">
        <v>3.5</v>
      </c>
      <c r="B185" s="55" t="s">
        <v>318</v>
      </c>
      <c r="C185" s="56"/>
      <c r="D185" s="57"/>
      <c r="E185" s="179"/>
      <c r="F185" s="179">
        <f>SUM(F186:F207)</f>
        <v>0</v>
      </c>
      <c r="G185" s="130"/>
      <c r="H185" s="22"/>
      <c r="I185" s="22"/>
      <c r="J185" s="22"/>
    </row>
    <row r="186" spans="1:10" s="58" customFormat="1" outlineLevel="1">
      <c r="A186" s="131" t="s">
        <v>319</v>
      </c>
      <c r="B186" s="60" t="s">
        <v>320</v>
      </c>
      <c r="C186" s="45" t="s">
        <v>22</v>
      </c>
      <c r="D186" s="70">
        <v>1234</v>
      </c>
      <c r="E186" s="180"/>
      <c r="F186" s="180">
        <f>D186*E186</f>
        <v>0</v>
      </c>
      <c r="G186" s="132"/>
      <c r="H186" s="22"/>
      <c r="I186" s="22"/>
      <c r="J186" s="22"/>
    </row>
    <row r="187" spans="1:10" s="58" customFormat="1" outlineLevel="1">
      <c r="A187" s="131" t="s">
        <v>321</v>
      </c>
      <c r="B187" s="60" t="s">
        <v>322</v>
      </c>
      <c r="C187" s="45" t="s">
        <v>22</v>
      </c>
      <c r="D187" s="70">
        <v>300</v>
      </c>
      <c r="E187" s="180"/>
      <c r="F187" s="180">
        <f t="shared" ref="F187:F207" si="14">D187*E187</f>
        <v>0</v>
      </c>
      <c r="G187" s="132"/>
      <c r="H187" s="22"/>
      <c r="I187" s="22"/>
      <c r="J187" s="22"/>
    </row>
    <row r="188" spans="1:10" s="58" customFormat="1" outlineLevel="1">
      <c r="A188" s="131" t="s">
        <v>323</v>
      </c>
      <c r="B188" s="60" t="s">
        <v>324</v>
      </c>
      <c r="C188" s="45" t="s">
        <v>22</v>
      </c>
      <c r="D188" s="70">
        <v>100</v>
      </c>
      <c r="E188" s="180"/>
      <c r="F188" s="180">
        <f t="shared" si="14"/>
        <v>0</v>
      </c>
      <c r="G188" s="132"/>
      <c r="H188" s="22"/>
      <c r="I188" s="22"/>
      <c r="J188" s="22"/>
    </row>
    <row r="189" spans="1:10" s="58" customFormat="1" outlineLevel="1">
      <c r="A189" s="131" t="s">
        <v>325</v>
      </c>
      <c r="B189" s="60" t="s">
        <v>326</v>
      </c>
      <c r="C189" s="45" t="s">
        <v>22</v>
      </c>
      <c r="D189" s="70">
        <v>101</v>
      </c>
      <c r="E189" s="180"/>
      <c r="F189" s="180">
        <f t="shared" si="14"/>
        <v>0</v>
      </c>
      <c r="G189" s="132"/>
      <c r="H189" s="22"/>
      <c r="I189" s="22"/>
      <c r="J189" s="22"/>
    </row>
    <row r="190" spans="1:10" s="58" customFormat="1" outlineLevel="1">
      <c r="A190" s="131" t="s">
        <v>327</v>
      </c>
      <c r="B190" s="60" t="s">
        <v>1668</v>
      </c>
      <c r="C190" s="45" t="s">
        <v>22</v>
      </c>
      <c r="D190" s="70">
        <v>1280</v>
      </c>
      <c r="E190" s="180"/>
      <c r="F190" s="180">
        <f t="shared" si="14"/>
        <v>0</v>
      </c>
      <c r="G190" s="132"/>
      <c r="H190" s="22"/>
      <c r="I190" s="22"/>
      <c r="J190" s="22"/>
    </row>
    <row r="191" spans="1:10" s="58" customFormat="1" outlineLevel="1">
      <c r="A191" s="131" t="s">
        <v>329</v>
      </c>
      <c r="B191" s="60" t="s">
        <v>1669</v>
      </c>
      <c r="C191" s="45" t="s">
        <v>22</v>
      </c>
      <c r="D191" s="70">
        <v>2800</v>
      </c>
      <c r="E191" s="180"/>
      <c r="F191" s="180">
        <f t="shared" si="14"/>
        <v>0</v>
      </c>
      <c r="G191" s="132"/>
      <c r="H191" s="22"/>
      <c r="I191" s="22"/>
      <c r="J191" s="22"/>
    </row>
    <row r="192" spans="1:10" s="58" customFormat="1" outlineLevel="1">
      <c r="A192" s="131" t="s">
        <v>331</v>
      </c>
      <c r="B192" s="60" t="s">
        <v>1670</v>
      </c>
      <c r="C192" s="45" t="s">
        <v>22</v>
      </c>
      <c r="D192" s="70">
        <v>360</v>
      </c>
      <c r="E192" s="180"/>
      <c r="F192" s="180">
        <f t="shared" si="14"/>
        <v>0</v>
      </c>
      <c r="G192" s="132"/>
      <c r="H192" s="22"/>
      <c r="I192" s="22"/>
      <c r="J192" s="22"/>
    </row>
    <row r="193" spans="1:10" s="58" customFormat="1" ht="13.75" customHeight="1" outlineLevel="1">
      <c r="A193" s="131" t="s">
        <v>333</v>
      </c>
      <c r="B193" s="60" t="s">
        <v>328</v>
      </c>
      <c r="C193" s="45" t="s">
        <v>22</v>
      </c>
      <c r="D193" s="70">
        <v>2600</v>
      </c>
      <c r="E193" s="180"/>
      <c r="F193" s="180">
        <f t="shared" si="14"/>
        <v>0</v>
      </c>
      <c r="G193" s="132"/>
      <c r="H193" s="22"/>
      <c r="I193" s="22"/>
      <c r="J193" s="22"/>
    </row>
    <row r="194" spans="1:10" s="58" customFormat="1" ht="13.75" customHeight="1" outlineLevel="1">
      <c r="A194" s="131" t="s">
        <v>335</v>
      </c>
      <c r="B194" s="60" t="s">
        <v>330</v>
      </c>
      <c r="C194" s="45" t="s">
        <v>22</v>
      </c>
      <c r="D194" s="70">
        <v>150</v>
      </c>
      <c r="E194" s="180"/>
      <c r="F194" s="180">
        <f t="shared" si="14"/>
        <v>0</v>
      </c>
      <c r="G194" s="132"/>
      <c r="H194" s="22"/>
      <c r="I194" s="22"/>
      <c r="J194" s="22"/>
    </row>
    <row r="195" spans="1:10" s="58" customFormat="1" ht="13.75" customHeight="1" outlineLevel="1">
      <c r="A195" s="131" t="s">
        <v>337</v>
      </c>
      <c r="B195" s="60" t="s">
        <v>332</v>
      </c>
      <c r="C195" s="45" t="s">
        <v>22</v>
      </c>
      <c r="D195" s="70">
        <v>1200</v>
      </c>
      <c r="E195" s="180"/>
      <c r="F195" s="180">
        <f t="shared" si="14"/>
        <v>0</v>
      </c>
      <c r="G195" s="132"/>
      <c r="H195" s="22"/>
      <c r="I195" s="22"/>
      <c r="J195" s="22"/>
    </row>
    <row r="196" spans="1:10" s="58" customFormat="1" outlineLevel="1">
      <c r="A196" s="131" t="s">
        <v>338</v>
      </c>
      <c r="B196" s="60" t="s">
        <v>334</v>
      </c>
      <c r="C196" s="45" t="s">
        <v>22</v>
      </c>
      <c r="D196" s="70">
        <v>4500</v>
      </c>
      <c r="E196" s="180"/>
      <c r="F196" s="180">
        <f t="shared" si="14"/>
        <v>0</v>
      </c>
      <c r="G196" s="132"/>
      <c r="H196" s="22"/>
      <c r="I196" s="22"/>
      <c r="J196" s="22"/>
    </row>
    <row r="197" spans="1:10" s="58" customFormat="1" outlineLevel="1">
      <c r="A197" s="131" t="s">
        <v>340</v>
      </c>
      <c r="B197" s="60" t="s">
        <v>336</v>
      </c>
      <c r="C197" s="45" t="s">
        <v>22</v>
      </c>
      <c r="D197" s="70">
        <v>1625</v>
      </c>
      <c r="E197" s="180"/>
      <c r="F197" s="180">
        <f t="shared" si="14"/>
        <v>0</v>
      </c>
      <c r="G197" s="132"/>
      <c r="H197" s="22"/>
      <c r="I197" s="22"/>
      <c r="J197" s="22"/>
    </row>
    <row r="198" spans="1:10" s="58" customFormat="1" outlineLevel="1">
      <c r="A198" s="131" t="s">
        <v>341</v>
      </c>
      <c r="B198" s="60" t="s">
        <v>336</v>
      </c>
      <c r="C198" s="45" t="s">
        <v>22</v>
      </c>
      <c r="D198" s="70">
        <v>1121</v>
      </c>
      <c r="E198" s="180"/>
      <c r="F198" s="180">
        <f t="shared" si="14"/>
        <v>0</v>
      </c>
      <c r="G198" s="132"/>
      <c r="H198" s="22"/>
      <c r="I198" s="22"/>
      <c r="J198" s="22"/>
    </row>
    <row r="199" spans="1:10" s="58" customFormat="1" outlineLevel="1">
      <c r="A199" s="131" t="s">
        <v>343</v>
      </c>
      <c r="B199" s="60" t="s">
        <v>336</v>
      </c>
      <c r="C199" s="45" t="s">
        <v>339</v>
      </c>
      <c r="D199" s="70">
        <v>611.75</v>
      </c>
      <c r="E199" s="180"/>
      <c r="F199" s="180">
        <f t="shared" si="14"/>
        <v>0</v>
      </c>
      <c r="G199" s="132"/>
      <c r="H199" s="22"/>
      <c r="I199" s="22"/>
      <c r="J199" s="22"/>
    </row>
    <row r="200" spans="1:10" s="58" customFormat="1" ht="23" outlineLevel="1">
      <c r="A200" s="131" t="s">
        <v>345</v>
      </c>
      <c r="B200" s="60" t="s">
        <v>282</v>
      </c>
      <c r="C200" s="45" t="s">
        <v>31</v>
      </c>
      <c r="D200" s="70">
        <v>1</v>
      </c>
      <c r="E200" s="180"/>
      <c r="F200" s="180">
        <f t="shared" si="14"/>
        <v>0</v>
      </c>
      <c r="G200" s="132"/>
      <c r="H200" s="22"/>
      <c r="I200" s="22"/>
      <c r="J200" s="22"/>
    </row>
    <row r="201" spans="1:10" s="58" customFormat="1" ht="23" outlineLevel="1">
      <c r="A201" s="131" t="s">
        <v>347</v>
      </c>
      <c r="B201" s="60" t="s">
        <v>342</v>
      </c>
      <c r="C201" s="45" t="s">
        <v>22</v>
      </c>
      <c r="D201" s="70">
        <v>2620</v>
      </c>
      <c r="E201" s="182"/>
      <c r="F201" s="180">
        <f t="shared" si="14"/>
        <v>0</v>
      </c>
      <c r="G201" s="219" t="s">
        <v>1666</v>
      </c>
      <c r="H201" s="22"/>
      <c r="I201" s="22"/>
      <c r="J201" s="22"/>
    </row>
    <row r="202" spans="1:10" s="58" customFormat="1" ht="23" outlineLevel="1">
      <c r="A202" s="131" t="s">
        <v>349</v>
      </c>
      <c r="B202" s="60" t="s">
        <v>344</v>
      </c>
      <c r="C202" s="45" t="s">
        <v>22</v>
      </c>
      <c r="D202" s="70">
        <v>2620</v>
      </c>
      <c r="E202" s="182"/>
      <c r="F202" s="180">
        <f t="shared" si="14"/>
        <v>0</v>
      </c>
      <c r="G202" s="219" t="s">
        <v>1667</v>
      </c>
      <c r="H202" s="22"/>
      <c r="I202" s="22"/>
      <c r="J202" s="22"/>
    </row>
    <row r="203" spans="1:10" s="58" customFormat="1" outlineLevel="1">
      <c r="A203" s="131" t="s">
        <v>351</v>
      </c>
      <c r="B203" s="60" t="s">
        <v>346</v>
      </c>
      <c r="C203" s="45" t="s">
        <v>22</v>
      </c>
      <c r="D203" s="70">
        <v>1360</v>
      </c>
      <c r="E203" s="182"/>
      <c r="F203" s="180">
        <f t="shared" si="14"/>
        <v>0</v>
      </c>
      <c r="G203" s="132"/>
      <c r="H203" s="22"/>
      <c r="I203" s="22"/>
      <c r="J203" s="22"/>
    </row>
    <row r="204" spans="1:10" s="58" customFormat="1" outlineLevel="1">
      <c r="A204" s="131" t="s">
        <v>353</v>
      </c>
      <c r="B204" s="60" t="s">
        <v>348</v>
      </c>
      <c r="C204" s="45" t="s">
        <v>22</v>
      </c>
      <c r="D204" s="70">
        <v>1202.5</v>
      </c>
      <c r="E204" s="182"/>
      <c r="F204" s="180">
        <f t="shared" si="14"/>
        <v>0</v>
      </c>
      <c r="G204" s="132"/>
      <c r="H204" s="22"/>
      <c r="I204" s="22"/>
      <c r="J204" s="22"/>
    </row>
    <row r="205" spans="1:10" s="58" customFormat="1" ht="23" outlineLevel="1">
      <c r="A205" s="131" t="s">
        <v>1671</v>
      </c>
      <c r="B205" s="60" t="s">
        <v>350</v>
      </c>
      <c r="C205" s="45" t="s">
        <v>68</v>
      </c>
      <c r="D205" s="70">
        <v>24</v>
      </c>
      <c r="E205" s="182"/>
      <c r="F205" s="180">
        <f t="shared" si="14"/>
        <v>0</v>
      </c>
      <c r="G205" s="132"/>
      <c r="H205" s="22"/>
      <c r="I205" s="22"/>
      <c r="J205" s="22"/>
    </row>
    <row r="206" spans="1:10" s="58" customFormat="1" outlineLevel="1">
      <c r="A206" s="131" t="s">
        <v>1672</v>
      </c>
      <c r="B206" s="60" t="s">
        <v>352</v>
      </c>
      <c r="C206" s="45" t="s">
        <v>68</v>
      </c>
      <c r="D206" s="70">
        <v>8</v>
      </c>
      <c r="E206" s="182"/>
      <c r="F206" s="180">
        <f t="shared" si="14"/>
        <v>0</v>
      </c>
      <c r="G206" s="132"/>
      <c r="H206" s="22"/>
      <c r="I206" s="22"/>
      <c r="J206" s="22"/>
    </row>
    <row r="207" spans="1:10" s="58" customFormat="1" outlineLevel="1">
      <c r="A207" s="131" t="s">
        <v>1673</v>
      </c>
      <c r="B207" s="60" t="s">
        <v>354</v>
      </c>
      <c r="C207" s="45" t="s">
        <v>68</v>
      </c>
      <c r="D207" s="70">
        <v>3</v>
      </c>
      <c r="E207" s="182"/>
      <c r="F207" s="180">
        <f t="shared" si="14"/>
        <v>0</v>
      </c>
      <c r="G207" s="132"/>
      <c r="H207" s="22"/>
      <c r="I207" s="22"/>
      <c r="J207" s="22"/>
    </row>
    <row r="208" spans="1:10" s="58" customFormat="1" ht="27" customHeight="1">
      <c r="A208" s="65">
        <v>3.6</v>
      </c>
      <c r="B208" s="55" t="s">
        <v>355</v>
      </c>
      <c r="C208" s="56"/>
      <c r="D208" s="57"/>
      <c r="E208" s="179"/>
      <c r="F208" s="179">
        <f>SUM(F209:F218)</f>
        <v>0</v>
      </c>
      <c r="G208" s="130"/>
      <c r="H208" s="22"/>
      <c r="I208" s="22"/>
      <c r="J208" s="22"/>
    </row>
    <row r="209" spans="1:10" s="58" customFormat="1" outlineLevel="1">
      <c r="A209" s="131" t="s">
        <v>356</v>
      </c>
      <c r="B209" s="60" t="s">
        <v>357</v>
      </c>
      <c r="C209" s="45" t="s">
        <v>31</v>
      </c>
      <c r="D209" s="70">
        <v>1</v>
      </c>
      <c r="E209" s="180"/>
      <c r="F209" s="180">
        <f>D209*E209</f>
        <v>0</v>
      </c>
      <c r="G209" s="132"/>
      <c r="H209" s="22"/>
      <c r="I209" s="22"/>
      <c r="J209" s="22"/>
    </row>
    <row r="210" spans="1:10" s="58" customFormat="1" outlineLevel="1">
      <c r="A210" s="131" t="s">
        <v>358</v>
      </c>
      <c r="B210" s="60" t="s">
        <v>1631</v>
      </c>
      <c r="C210" s="45" t="s">
        <v>31</v>
      </c>
      <c r="D210" s="70">
        <v>1</v>
      </c>
      <c r="E210" s="180"/>
      <c r="F210" s="180">
        <f t="shared" ref="F210:F218" si="15">D210*E210</f>
        <v>0</v>
      </c>
      <c r="G210" s="132"/>
      <c r="H210" s="22"/>
      <c r="I210" s="22"/>
      <c r="J210" s="22"/>
    </row>
    <row r="211" spans="1:10" s="58" customFormat="1" outlineLevel="1">
      <c r="A211" s="131" t="s">
        <v>359</v>
      </c>
      <c r="B211" s="60" t="s">
        <v>360</v>
      </c>
      <c r="C211" s="45" t="s">
        <v>14</v>
      </c>
      <c r="D211" s="70">
        <v>19</v>
      </c>
      <c r="E211" s="180"/>
      <c r="F211" s="180">
        <f t="shared" si="15"/>
        <v>0</v>
      </c>
      <c r="G211" s="132"/>
      <c r="H211" s="22"/>
      <c r="I211" s="22"/>
      <c r="J211" s="22"/>
    </row>
    <row r="212" spans="1:10" s="58" customFormat="1" outlineLevel="1">
      <c r="A212" s="131" t="s">
        <v>361</v>
      </c>
      <c r="B212" s="60" t="s">
        <v>362</v>
      </c>
      <c r="C212" s="45" t="s">
        <v>14</v>
      </c>
      <c r="D212" s="70">
        <v>2</v>
      </c>
      <c r="E212" s="180"/>
      <c r="F212" s="180">
        <f t="shared" si="15"/>
        <v>0</v>
      </c>
      <c r="G212" s="132"/>
      <c r="H212" s="22"/>
      <c r="I212" s="22"/>
      <c r="J212" s="22"/>
    </row>
    <row r="213" spans="1:10" s="58" customFormat="1" outlineLevel="1">
      <c r="A213" s="131" t="s">
        <v>363</v>
      </c>
      <c r="B213" s="60" t="s">
        <v>364</v>
      </c>
      <c r="C213" s="45" t="s">
        <v>14</v>
      </c>
      <c r="D213" s="70">
        <v>1</v>
      </c>
      <c r="E213" s="180"/>
      <c r="F213" s="180">
        <f t="shared" si="15"/>
        <v>0</v>
      </c>
      <c r="G213" s="132"/>
      <c r="H213" s="22"/>
      <c r="I213" s="22"/>
      <c r="J213" s="22"/>
    </row>
    <row r="214" spans="1:10" s="58" customFormat="1" outlineLevel="1">
      <c r="A214" s="131" t="s">
        <v>365</v>
      </c>
      <c r="B214" s="60" t="s">
        <v>366</v>
      </c>
      <c r="C214" s="45" t="s">
        <v>14</v>
      </c>
      <c r="D214" s="70">
        <v>1</v>
      </c>
      <c r="E214" s="180"/>
      <c r="F214" s="180">
        <f t="shared" si="15"/>
        <v>0</v>
      </c>
      <c r="G214" s="132"/>
      <c r="H214" s="22"/>
      <c r="I214" s="22"/>
      <c r="J214" s="22"/>
    </row>
    <row r="215" spans="1:10" s="58" customFormat="1" outlineLevel="1">
      <c r="A215" s="131" t="s">
        <v>367</v>
      </c>
      <c r="B215" s="60" t="s">
        <v>368</v>
      </c>
      <c r="C215" s="45" t="s">
        <v>369</v>
      </c>
      <c r="D215" s="70">
        <v>2</v>
      </c>
      <c r="E215" s="180"/>
      <c r="F215" s="180">
        <f t="shared" si="15"/>
        <v>0</v>
      </c>
      <c r="G215" s="132"/>
      <c r="H215" s="22"/>
      <c r="I215" s="22"/>
      <c r="J215" s="22"/>
    </row>
    <row r="216" spans="1:10" s="58" customFormat="1" outlineLevel="1">
      <c r="A216" s="131" t="s">
        <v>370</v>
      </c>
      <c r="B216" s="60" t="s">
        <v>371</v>
      </c>
      <c r="C216" s="45" t="s">
        <v>14</v>
      </c>
      <c r="D216" s="70">
        <v>1</v>
      </c>
      <c r="E216" s="180"/>
      <c r="F216" s="180">
        <f t="shared" si="15"/>
        <v>0</v>
      </c>
      <c r="G216" s="132"/>
      <c r="H216" s="22"/>
      <c r="I216" s="22"/>
      <c r="J216" s="22"/>
    </row>
    <row r="217" spans="1:10" s="58" customFormat="1" outlineLevel="1">
      <c r="A217" s="131" t="s">
        <v>372</v>
      </c>
      <c r="B217" s="60" t="s">
        <v>373</v>
      </c>
      <c r="C217" s="45" t="s">
        <v>14</v>
      </c>
      <c r="D217" s="70">
        <v>1</v>
      </c>
      <c r="E217" s="180"/>
      <c r="F217" s="180">
        <f t="shared" si="15"/>
        <v>0</v>
      </c>
      <c r="G217" s="132"/>
      <c r="H217" s="22"/>
      <c r="I217" s="22"/>
      <c r="J217" s="22"/>
    </row>
    <row r="218" spans="1:10" s="58" customFormat="1" ht="23" outlineLevel="1">
      <c r="A218" s="131" t="s">
        <v>374</v>
      </c>
      <c r="B218" s="60" t="s">
        <v>282</v>
      </c>
      <c r="C218" s="45" t="s">
        <v>31</v>
      </c>
      <c r="D218" s="70">
        <v>1</v>
      </c>
      <c r="E218" s="180"/>
      <c r="F218" s="180">
        <f t="shared" si="15"/>
        <v>0</v>
      </c>
      <c r="G218" s="132"/>
      <c r="H218" s="22"/>
      <c r="I218" s="22"/>
      <c r="J218" s="22"/>
    </row>
    <row r="219" spans="1:10" s="58" customFormat="1" ht="27" customHeight="1">
      <c r="A219" s="65">
        <v>3.7</v>
      </c>
      <c r="B219" s="55" t="s">
        <v>375</v>
      </c>
      <c r="C219" s="56"/>
      <c r="D219" s="57"/>
      <c r="E219" s="179"/>
      <c r="F219" s="179">
        <f>SUM(F220:F225)</f>
        <v>0</v>
      </c>
      <c r="G219" s="130"/>
      <c r="H219" s="22"/>
      <c r="I219" s="22"/>
      <c r="J219" s="22"/>
    </row>
    <row r="220" spans="1:10" s="58" customFormat="1" outlineLevel="1">
      <c r="A220" s="131" t="s">
        <v>376</v>
      </c>
      <c r="B220" s="60" t="s">
        <v>377</v>
      </c>
      <c r="C220" s="45" t="s">
        <v>14</v>
      </c>
      <c r="D220" s="70">
        <v>31</v>
      </c>
      <c r="E220" s="180"/>
      <c r="F220" s="180">
        <f>D220*E220</f>
        <v>0</v>
      </c>
      <c r="G220" s="132"/>
      <c r="H220" s="22"/>
      <c r="I220" s="22"/>
      <c r="J220" s="22"/>
    </row>
    <row r="221" spans="1:10" s="58" customFormat="1" outlineLevel="1">
      <c r="A221" s="131" t="s">
        <v>378</v>
      </c>
      <c r="B221" s="60" t="s">
        <v>379</v>
      </c>
      <c r="C221" s="45" t="s">
        <v>31</v>
      </c>
      <c r="D221" s="70">
        <v>26</v>
      </c>
      <c r="E221" s="180"/>
      <c r="F221" s="180">
        <f t="shared" ref="F221:F225" si="16">D221*E221</f>
        <v>0</v>
      </c>
      <c r="G221" s="132"/>
      <c r="H221" s="22"/>
      <c r="I221" s="22"/>
      <c r="J221" s="22"/>
    </row>
    <row r="222" spans="1:10" s="58" customFormat="1" outlineLevel="1">
      <c r="A222" s="131" t="s">
        <v>380</v>
      </c>
      <c r="B222" s="60" t="s">
        <v>381</v>
      </c>
      <c r="C222" s="45" t="s">
        <v>22</v>
      </c>
      <c r="D222" s="70">
        <v>533</v>
      </c>
      <c r="E222" s="180"/>
      <c r="F222" s="180">
        <f t="shared" si="16"/>
        <v>0</v>
      </c>
      <c r="G222" s="132"/>
      <c r="H222" s="22"/>
      <c r="I222" s="22"/>
      <c r="J222" s="22"/>
    </row>
    <row r="223" spans="1:10" s="58" customFormat="1" outlineLevel="1">
      <c r="A223" s="131" t="s">
        <v>382</v>
      </c>
      <c r="B223" s="60" t="s">
        <v>383</v>
      </c>
      <c r="C223" s="45" t="s">
        <v>22</v>
      </c>
      <c r="D223" s="70">
        <v>2200</v>
      </c>
      <c r="E223" s="180"/>
      <c r="F223" s="180">
        <f t="shared" si="16"/>
        <v>0</v>
      </c>
      <c r="G223" s="132"/>
      <c r="H223" s="22"/>
      <c r="I223" s="22"/>
      <c r="J223" s="22"/>
    </row>
    <row r="224" spans="1:10" s="58" customFormat="1" outlineLevel="1">
      <c r="A224" s="131" t="s">
        <v>384</v>
      </c>
      <c r="B224" s="60" t="s">
        <v>385</v>
      </c>
      <c r="C224" s="45" t="s">
        <v>22</v>
      </c>
      <c r="D224" s="70">
        <v>230</v>
      </c>
      <c r="E224" s="180"/>
      <c r="F224" s="180">
        <f t="shared" si="16"/>
        <v>0</v>
      </c>
      <c r="G224" s="132"/>
      <c r="H224" s="22"/>
      <c r="I224" s="22"/>
      <c r="J224" s="22"/>
    </row>
    <row r="225" spans="1:10" s="58" customFormat="1" ht="23" outlineLevel="1">
      <c r="A225" s="131" t="s">
        <v>386</v>
      </c>
      <c r="B225" s="60" t="s">
        <v>282</v>
      </c>
      <c r="C225" s="45" t="s">
        <v>31</v>
      </c>
      <c r="D225" s="70">
        <v>1</v>
      </c>
      <c r="E225" s="180"/>
      <c r="F225" s="180">
        <f t="shared" si="16"/>
        <v>0</v>
      </c>
      <c r="G225" s="132"/>
      <c r="H225" s="22"/>
      <c r="I225" s="22"/>
      <c r="J225" s="22"/>
    </row>
    <row r="226" spans="1:10" s="58" customFormat="1" ht="27" customHeight="1">
      <c r="A226" s="65">
        <v>3.8</v>
      </c>
      <c r="B226" s="55" t="s">
        <v>387</v>
      </c>
      <c r="C226" s="56"/>
      <c r="D226" s="57"/>
      <c r="E226" s="179"/>
      <c r="F226" s="179">
        <f>SUM(F227:F229)</f>
        <v>0</v>
      </c>
      <c r="G226" s="130"/>
      <c r="H226" s="22"/>
      <c r="I226" s="22"/>
      <c r="J226" s="22"/>
    </row>
    <row r="227" spans="1:10" s="58" customFormat="1" outlineLevel="1">
      <c r="A227" s="131" t="s">
        <v>388</v>
      </c>
      <c r="B227" s="60" t="s">
        <v>389</v>
      </c>
      <c r="C227" s="45" t="s">
        <v>31</v>
      </c>
      <c r="D227" s="70">
        <v>1</v>
      </c>
      <c r="E227" s="180"/>
      <c r="F227" s="180">
        <f>D227*E227</f>
        <v>0</v>
      </c>
      <c r="G227" s="132"/>
      <c r="H227" s="22"/>
      <c r="I227" s="22"/>
      <c r="J227" s="22"/>
    </row>
    <row r="228" spans="1:10" s="58" customFormat="1" outlineLevel="1">
      <c r="A228" s="131" t="s">
        <v>390</v>
      </c>
      <c r="B228" s="60" t="s">
        <v>1665</v>
      </c>
      <c r="C228" s="45" t="s">
        <v>31</v>
      </c>
      <c r="D228" s="70">
        <v>1</v>
      </c>
      <c r="E228" s="180"/>
      <c r="F228" s="180">
        <f t="shared" ref="F228:F229" si="17">D228*E228</f>
        <v>0</v>
      </c>
      <c r="G228" s="132"/>
      <c r="H228" s="22"/>
      <c r="I228" s="22"/>
      <c r="J228" s="22"/>
    </row>
    <row r="229" spans="1:10" s="58" customFormat="1" ht="23" outlineLevel="1">
      <c r="A229" s="131" t="s">
        <v>391</v>
      </c>
      <c r="B229" s="60" t="s">
        <v>282</v>
      </c>
      <c r="C229" s="45" t="s">
        <v>31</v>
      </c>
      <c r="D229" s="70">
        <v>1</v>
      </c>
      <c r="E229" s="180"/>
      <c r="F229" s="180">
        <f t="shared" si="17"/>
        <v>0</v>
      </c>
      <c r="G229" s="132"/>
      <c r="H229" s="22"/>
      <c r="I229" s="22"/>
      <c r="J229" s="22"/>
    </row>
    <row r="230" spans="1:10" s="58" customFormat="1" ht="27" customHeight="1">
      <c r="A230" s="65">
        <v>3.9</v>
      </c>
      <c r="B230" s="55" t="s">
        <v>1645</v>
      </c>
      <c r="C230" s="56"/>
      <c r="D230" s="57"/>
      <c r="E230" s="179"/>
      <c r="F230" s="179">
        <f>SUM(F231:F232)</f>
        <v>0</v>
      </c>
      <c r="G230" s="130"/>
      <c r="H230" s="22"/>
      <c r="I230" s="22"/>
      <c r="J230" s="22"/>
    </row>
    <row r="231" spans="1:10" s="58" customFormat="1" ht="57.5" outlineLevel="1">
      <c r="A231" s="131" t="s">
        <v>1615</v>
      </c>
      <c r="B231" s="60" t="s">
        <v>1616</v>
      </c>
      <c r="C231" s="45" t="s">
        <v>31</v>
      </c>
      <c r="D231" s="70">
        <v>1</v>
      </c>
      <c r="E231" s="180"/>
      <c r="F231" s="180">
        <f>D231*E231</f>
        <v>0</v>
      </c>
      <c r="G231" s="211" t="s">
        <v>1647</v>
      </c>
      <c r="H231" s="22"/>
      <c r="I231" s="22"/>
      <c r="J231" s="22"/>
    </row>
    <row r="232" spans="1:10" s="58" customFormat="1" ht="23.5" outlineLevel="1" thickBot="1">
      <c r="A232" s="131" t="s">
        <v>1646</v>
      </c>
      <c r="B232" s="60" t="s">
        <v>282</v>
      </c>
      <c r="C232" s="45" t="s">
        <v>31</v>
      </c>
      <c r="D232" s="70">
        <v>1</v>
      </c>
      <c r="E232" s="180"/>
      <c r="F232" s="180">
        <f t="shared" ref="F232" si="18">D232*E232</f>
        <v>0</v>
      </c>
      <c r="G232" s="132"/>
      <c r="H232" s="22"/>
      <c r="I232" s="22"/>
      <c r="J232" s="22"/>
    </row>
    <row r="233" spans="1:10" s="42" customFormat="1" ht="25.5" customHeight="1">
      <c r="A233" s="140" t="s">
        <v>392</v>
      </c>
      <c r="B233" s="39" t="s">
        <v>393</v>
      </c>
      <c r="C233" s="53"/>
      <c r="D233" s="54"/>
      <c r="E233" s="181"/>
      <c r="F233" s="181">
        <f>F234+F240+F254+F258+F264+F266</f>
        <v>0</v>
      </c>
      <c r="G233" s="141"/>
      <c r="H233" s="22"/>
      <c r="I233" s="22"/>
      <c r="J233" s="22"/>
    </row>
    <row r="234" spans="1:10" s="58" customFormat="1" ht="27" customHeight="1">
      <c r="A234" s="65" t="s">
        <v>394</v>
      </c>
      <c r="B234" s="55" t="s">
        <v>395</v>
      </c>
      <c r="C234" s="57"/>
      <c r="D234" s="66"/>
      <c r="E234" s="179"/>
      <c r="F234" s="179">
        <f>SUM(F235:F239)</f>
        <v>0</v>
      </c>
      <c r="G234" s="130"/>
      <c r="H234" s="22"/>
      <c r="I234" s="22"/>
      <c r="J234" s="22"/>
    </row>
    <row r="235" spans="1:10" s="58" customFormat="1" outlineLevel="1">
      <c r="A235" s="135" t="s">
        <v>396</v>
      </c>
      <c r="B235" s="44" t="s">
        <v>237</v>
      </c>
      <c r="C235" s="72" t="s">
        <v>22</v>
      </c>
      <c r="D235" s="71">
        <v>100</v>
      </c>
      <c r="E235" s="183"/>
      <c r="F235" s="184">
        <f>D235*E235</f>
        <v>0</v>
      </c>
      <c r="G235" s="136"/>
      <c r="H235" s="22"/>
      <c r="I235" s="22"/>
      <c r="J235" s="22"/>
    </row>
    <row r="236" spans="1:10" s="58" customFormat="1" outlineLevel="1">
      <c r="A236" s="135" t="s">
        <v>397</v>
      </c>
      <c r="B236" s="44" t="s">
        <v>398</v>
      </c>
      <c r="C236" s="72" t="s">
        <v>22</v>
      </c>
      <c r="D236" s="71">
        <v>2215.5</v>
      </c>
      <c r="E236" s="183"/>
      <c r="F236" s="184">
        <f t="shared" ref="F236:F239" si="19">D236*E236</f>
        <v>0</v>
      </c>
      <c r="G236" s="136"/>
      <c r="H236" s="22"/>
      <c r="I236" s="22"/>
      <c r="J236" s="22"/>
    </row>
    <row r="237" spans="1:10" s="58" customFormat="1" outlineLevel="1">
      <c r="A237" s="135" t="s">
        <v>399</v>
      </c>
      <c r="B237" s="44" t="s">
        <v>235</v>
      </c>
      <c r="C237" s="72" t="s">
        <v>14</v>
      </c>
      <c r="D237" s="71">
        <v>7</v>
      </c>
      <c r="E237" s="183"/>
      <c r="F237" s="184">
        <f t="shared" si="19"/>
        <v>0</v>
      </c>
      <c r="G237" s="136"/>
      <c r="H237" s="22"/>
      <c r="I237" s="22"/>
      <c r="J237" s="22"/>
    </row>
    <row r="238" spans="1:10" s="58" customFormat="1" outlineLevel="1">
      <c r="A238" s="135" t="s">
        <v>400</v>
      </c>
      <c r="B238" s="44" t="s">
        <v>233</v>
      </c>
      <c r="C238" s="72" t="s">
        <v>14</v>
      </c>
      <c r="D238" s="71">
        <v>2</v>
      </c>
      <c r="E238" s="183"/>
      <c r="F238" s="184">
        <f t="shared" si="19"/>
        <v>0</v>
      </c>
      <c r="G238" s="136"/>
      <c r="H238" s="22"/>
      <c r="I238" s="22"/>
      <c r="J238" s="22"/>
    </row>
    <row r="239" spans="1:10" s="58" customFormat="1" ht="23" outlineLevel="1">
      <c r="A239" s="135" t="s">
        <v>401</v>
      </c>
      <c r="B239" s="73" t="s">
        <v>282</v>
      </c>
      <c r="C239" s="72" t="s">
        <v>31</v>
      </c>
      <c r="D239" s="71">
        <v>1</v>
      </c>
      <c r="E239" s="183"/>
      <c r="F239" s="184">
        <f t="shared" si="19"/>
        <v>0</v>
      </c>
      <c r="G239" s="136"/>
      <c r="H239" s="22"/>
      <c r="I239" s="22"/>
      <c r="J239" s="22"/>
    </row>
    <row r="240" spans="1:10" s="58" customFormat="1" ht="27" customHeight="1">
      <c r="A240" s="65">
        <v>4.2</v>
      </c>
      <c r="B240" s="55" t="s">
        <v>402</v>
      </c>
      <c r="C240" s="57"/>
      <c r="D240" s="66"/>
      <c r="E240" s="179"/>
      <c r="F240" s="179">
        <f>SUM(F241:F253)</f>
        <v>0</v>
      </c>
      <c r="G240" s="130"/>
      <c r="H240" s="22"/>
      <c r="I240" s="22"/>
      <c r="J240" s="22"/>
    </row>
    <row r="241" spans="1:10" s="58" customFormat="1" outlineLevel="1">
      <c r="A241" s="135" t="s">
        <v>403</v>
      </c>
      <c r="B241" s="44" t="s">
        <v>404</v>
      </c>
      <c r="C241" s="72" t="s">
        <v>22</v>
      </c>
      <c r="D241" s="71">
        <v>2215.5</v>
      </c>
      <c r="E241" s="183"/>
      <c r="F241" s="184">
        <f>D241*E241</f>
        <v>0</v>
      </c>
      <c r="G241" s="136"/>
      <c r="H241" s="22"/>
      <c r="I241" s="22"/>
      <c r="J241" s="22"/>
    </row>
    <row r="242" spans="1:10" s="58" customFormat="1" outlineLevel="1">
      <c r="A242" s="135" t="s">
        <v>405</v>
      </c>
      <c r="B242" s="44" t="s">
        <v>406</v>
      </c>
      <c r="C242" s="72" t="s">
        <v>14</v>
      </c>
      <c r="D242" s="71">
        <v>76</v>
      </c>
      <c r="E242" s="183"/>
      <c r="F242" s="184">
        <f t="shared" ref="F242:F253" si="20">D242*E242</f>
        <v>0</v>
      </c>
      <c r="G242" s="136"/>
      <c r="H242" s="22"/>
      <c r="I242" s="22"/>
      <c r="J242" s="22"/>
    </row>
    <row r="243" spans="1:10" s="58" customFormat="1" outlineLevel="1">
      <c r="A243" s="135" t="s">
        <v>407</v>
      </c>
      <c r="B243" s="44" t="s">
        <v>408</v>
      </c>
      <c r="C243" s="72" t="s">
        <v>14</v>
      </c>
      <c r="D243" s="71">
        <v>20</v>
      </c>
      <c r="E243" s="183"/>
      <c r="F243" s="184">
        <f t="shared" si="20"/>
        <v>0</v>
      </c>
      <c r="G243" s="136"/>
      <c r="H243" s="22"/>
      <c r="I243" s="22"/>
      <c r="J243" s="22"/>
    </row>
    <row r="244" spans="1:10" s="58" customFormat="1" outlineLevel="1">
      <c r="A244" s="135" t="s">
        <v>409</v>
      </c>
      <c r="B244" s="44" t="s">
        <v>410</v>
      </c>
      <c r="C244" s="72" t="s">
        <v>14</v>
      </c>
      <c r="D244" s="71">
        <v>8</v>
      </c>
      <c r="E244" s="183"/>
      <c r="F244" s="184">
        <f t="shared" si="20"/>
        <v>0</v>
      </c>
      <c r="G244" s="136"/>
      <c r="H244" s="22"/>
      <c r="I244" s="22"/>
      <c r="J244" s="22"/>
    </row>
    <row r="245" spans="1:10" s="58" customFormat="1" outlineLevel="1">
      <c r="A245" s="135" t="s">
        <v>411</v>
      </c>
      <c r="B245" s="44" t="s">
        <v>412</v>
      </c>
      <c r="C245" s="72" t="s">
        <v>31</v>
      </c>
      <c r="D245" s="71">
        <v>10</v>
      </c>
      <c r="E245" s="183"/>
      <c r="F245" s="184">
        <f t="shared" si="20"/>
        <v>0</v>
      </c>
      <c r="G245" s="136"/>
      <c r="H245" s="22"/>
      <c r="I245" s="22"/>
      <c r="J245" s="22"/>
    </row>
    <row r="246" spans="1:10" s="58" customFormat="1" ht="23" outlineLevel="1">
      <c r="A246" s="135" t="s">
        <v>413</v>
      </c>
      <c r="B246" s="44" t="s">
        <v>414</v>
      </c>
      <c r="C246" s="72" t="s">
        <v>14</v>
      </c>
      <c r="D246" s="71">
        <v>3</v>
      </c>
      <c r="E246" s="183"/>
      <c r="F246" s="184">
        <f t="shared" si="20"/>
        <v>0</v>
      </c>
      <c r="G246" s="136"/>
      <c r="H246" s="22"/>
      <c r="I246" s="22"/>
      <c r="J246" s="22"/>
    </row>
    <row r="247" spans="1:10" s="58" customFormat="1" outlineLevel="1">
      <c r="A247" s="135" t="s">
        <v>415</v>
      </c>
      <c r="B247" s="44" t="s">
        <v>416</v>
      </c>
      <c r="C247" s="72" t="s">
        <v>14</v>
      </c>
      <c r="D247" s="71">
        <v>10</v>
      </c>
      <c r="E247" s="183"/>
      <c r="F247" s="184">
        <f t="shared" si="20"/>
        <v>0</v>
      </c>
      <c r="G247" s="136"/>
      <c r="H247" s="22"/>
      <c r="I247" s="22"/>
      <c r="J247" s="22"/>
    </row>
    <row r="248" spans="1:10" s="58" customFormat="1" outlineLevel="1">
      <c r="A248" s="135" t="s">
        <v>417</v>
      </c>
      <c r="B248" s="44" t="s">
        <v>418</v>
      </c>
      <c r="C248" s="72" t="s">
        <v>14</v>
      </c>
      <c r="D248" s="71">
        <v>9</v>
      </c>
      <c r="E248" s="183"/>
      <c r="F248" s="184">
        <f t="shared" si="20"/>
        <v>0</v>
      </c>
      <c r="G248" s="136"/>
      <c r="H248" s="22"/>
      <c r="I248" s="22"/>
      <c r="J248" s="22"/>
    </row>
    <row r="249" spans="1:10" s="58" customFormat="1" ht="23" outlineLevel="1">
      <c r="A249" s="135" t="s">
        <v>419</v>
      </c>
      <c r="B249" s="44" t="s">
        <v>420</v>
      </c>
      <c r="C249" s="72" t="s">
        <v>31</v>
      </c>
      <c r="D249" s="71">
        <v>10</v>
      </c>
      <c r="E249" s="183"/>
      <c r="F249" s="184">
        <f t="shared" si="20"/>
        <v>0</v>
      </c>
      <c r="G249" s="136"/>
      <c r="H249" s="22"/>
      <c r="I249" s="22"/>
      <c r="J249" s="22"/>
    </row>
    <row r="250" spans="1:10" s="58" customFormat="1" ht="23" outlineLevel="1">
      <c r="A250" s="135" t="s">
        <v>421</v>
      </c>
      <c r="B250" s="44" t="s">
        <v>422</v>
      </c>
      <c r="C250" s="72" t="s">
        <v>31</v>
      </c>
      <c r="D250" s="71">
        <v>10</v>
      </c>
      <c r="E250" s="183"/>
      <c r="F250" s="184">
        <f t="shared" si="20"/>
        <v>0</v>
      </c>
      <c r="G250" s="136"/>
      <c r="H250" s="22"/>
      <c r="I250" s="22"/>
      <c r="J250" s="22"/>
    </row>
    <row r="251" spans="1:10" s="58" customFormat="1" outlineLevel="1">
      <c r="A251" s="135" t="s">
        <v>423</v>
      </c>
      <c r="B251" s="73" t="s">
        <v>424</v>
      </c>
      <c r="C251" s="72" t="s">
        <v>14</v>
      </c>
      <c r="D251" s="71">
        <v>24</v>
      </c>
      <c r="E251" s="183"/>
      <c r="F251" s="184">
        <f t="shared" si="20"/>
        <v>0</v>
      </c>
      <c r="G251" s="136" t="s">
        <v>425</v>
      </c>
      <c r="H251" s="22"/>
      <c r="I251" s="22"/>
      <c r="J251" s="22"/>
    </row>
    <row r="252" spans="1:10" s="58" customFormat="1" outlineLevel="1">
      <c r="A252" s="135" t="s">
        <v>426</v>
      </c>
      <c r="B252" s="44" t="s">
        <v>427</v>
      </c>
      <c r="C252" s="72" t="s">
        <v>14</v>
      </c>
      <c r="D252" s="71">
        <v>25</v>
      </c>
      <c r="E252" s="183"/>
      <c r="F252" s="184">
        <f t="shared" si="20"/>
        <v>0</v>
      </c>
      <c r="G252" s="136" t="s">
        <v>425</v>
      </c>
      <c r="H252" s="22"/>
      <c r="I252" s="22"/>
      <c r="J252" s="22"/>
    </row>
    <row r="253" spans="1:10" s="58" customFormat="1" ht="23" outlineLevel="1">
      <c r="A253" s="135" t="s">
        <v>428</v>
      </c>
      <c r="B253" s="73" t="s">
        <v>282</v>
      </c>
      <c r="C253" s="72" t="s">
        <v>31</v>
      </c>
      <c r="D253" s="71">
        <v>1</v>
      </c>
      <c r="E253" s="183"/>
      <c r="F253" s="184">
        <f t="shared" si="20"/>
        <v>0</v>
      </c>
      <c r="G253" s="136"/>
      <c r="H253" s="22"/>
      <c r="I253" s="22"/>
      <c r="J253" s="22"/>
    </row>
    <row r="254" spans="1:10" s="58" customFormat="1" ht="27" customHeight="1">
      <c r="A254" s="65" t="s">
        <v>429</v>
      </c>
      <c r="B254" s="55" t="s">
        <v>430</v>
      </c>
      <c r="C254" s="57"/>
      <c r="D254" s="66"/>
      <c r="E254" s="179"/>
      <c r="F254" s="179">
        <f>SUM(F255:F257)</f>
        <v>0</v>
      </c>
      <c r="G254" s="130"/>
      <c r="H254" s="22"/>
      <c r="I254" s="22"/>
      <c r="J254" s="22"/>
    </row>
    <row r="255" spans="1:10" s="58" customFormat="1" outlineLevel="1">
      <c r="A255" s="135" t="s">
        <v>431</v>
      </c>
      <c r="B255" s="44" t="s">
        <v>432</v>
      </c>
      <c r="C255" s="72" t="s">
        <v>31</v>
      </c>
      <c r="D255" s="71">
        <v>3</v>
      </c>
      <c r="E255" s="183"/>
      <c r="F255" s="184">
        <f>D255*E255</f>
        <v>0</v>
      </c>
      <c r="G255" s="136"/>
      <c r="H255" s="22"/>
      <c r="I255" s="22"/>
      <c r="J255" s="22"/>
    </row>
    <row r="256" spans="1:10" s="58" customFormat="1" outlineLevel="1">
      <c r="A256" s="135" t="s">
        <v>433</v>
      </c>
      <c r="B256" s="44" t="s">
        <v>434</v>
      </c>
      <c r="C256" s="72" t="s">
        <v>22</v>
      </c>
      <c r="D256" s="71">
        <v>75.599999999999994</v>
      </c>
      <c r="E256" s="183"/>
      <c r="F256" s="184">
        <f t="shared" ref="F256:F257" si="21">D256*E256</f>
        <v>0</v>
      </c>
      <c r="G256" s="136"/>
      <c r="H256" s="22"/>
      <c r="I256" s="22"/>
      <c r="J256" s="22"/>
    </row>
    <row r="257" spans="1:10" s="58" customFormat="1" ht="23" outlineLevel="1">
      <c r="A257" s="135" t="s">
        <v>435</v>
      </c>
      <c r="B257" s="73" t="s">
        <v>282</v>
      </c>
      <c r="C257" s="72" t="s">
        <v>31</v>
      </c>
      <c r="D257" s="71">
        <v>1</v>
      </c>
      <c r="E257" s="183"/>
      <c r="F257" s="184">
        <f t="shared" si="21"/>
        <v>0</v>
      </c>
      <c r="G257" s="136"/>
      <c r="H257" s="22"/>
      <c r="I257" s="22"/>
      <c r="J257" s="22"/>
    </row>
    <row r="258" spans="1:10" s="58" customFormat="1" ht="27" customHeight="1">
      <c r="A258" s="65" t="s">
        <v>436</v>
      </c>
      <c r="B258" s="55" t="s">
        <v>437</v>
      </c>
      <c r="C258" s="57"/>
      <c r="D258" s="66"/>
      <c r="E258" s="179"/>
      <c r="F258" s="179">
        <f>SUM(F259:F263)</f>
        <v>0</v>
      </c>
      <c r="G258" s="130"/>
      <c r="H258" s="22"/>
      <c r="I258" s="22"/>
      <c r="J258" s="22"/>
    </row>
    <row r="259" spans="1:10" s="58" customFormat="1" outlineLevel="1">
      <c r="A259" s="135" t="s">
        <v>438</v>
      </c>
      <c r="B259" s="73" t="s">
        <v>434</v>
      </c>
      <c r="C259" s="72" t="s">
        <v>22</v>
      </c>
      <c r="D259" s="71">
        <v>1154</v>
      </c>
      <c r="E259" s="183"/>
      <c r="F259" s="184">
        <f>D259*E259</f>
        <v>0</v>
      </c>
      <c r="G259" s="136"/>
      <c r="H259" s="22"/>
      <c r="I259" s="22"/>
      <c r="J259" s="22"/>
    </row>
    <row r="260" spans="1:10" s="58" customFormat="1" outlineLevel="1">
      <c r="A260" s="135" t="s">
        <v>439</v>
      </c>
      <c r="B260" s="44" t="s">
        <v>440</v>
      </c>
      <c r="C260" s="72" t="s">
        <v>14</v>
      </c>
      <c r="D260" s="71">
        <v>10</v>
      </c>
      <c r="E260" s="183"/>
      <c r="F260" s="184">
        <f t="shared" ref="F260:F263" si="22">D260*E260</f>
        <v>0</v>
      </c>
      <c r="G260" s="136"/>
      <c r="H260" s="22"/>
      <c r="I260" s="22"/>
      <c r="J260" s="22"/>
    </row>
    <row r="261" spans="1:10" s="58" customFormat="1" ht="23" outlineLevel="1">
      <c r="A261" s="135" t="s">
        <v>441</v>
      </c>
      <c r="B261" s="44" t="s">
        <v>442</v>
      </c>
      <c r="C261" s="72" t="s">
        <v>14</v>
      </c>
      <c r="D261" s="71">
        <v>2</v>
      </c>
      <c r="E261" s="177"/>
      <c r="F261" s="184">
        <f t="shared" si="22"/>
        <v>0</v>
      </c>
      <c r="G261" s="136"/>
      <c r="H261" s="22"/>
      <c r="I261" s="22"/>
      <c r="J261" s="22"/>
    </row>
    <row r="262" spans="1:10" s="58" customFormat="1" outlineLevel="1">
      <c r="A262" s="135" t="s">
        <v>443</v>
      </c>
      <c r="B262" s="44" t="s">
        <v>444</v>
      </c>
      <c r="C262" s="72" t="s">
        <v>14</v>
      </c>
      <c r="D262" s="71">
        <v>20</v>
      </c>
      <c r="E262" s="183"/>
      <c r="F262" s="184">
        <f t="shared" si="22"/>
        <v>0</v>
      </c>
      <c r="G262" s="136"/>
      <c r="H262" s="22"/>
      <c r="I262" s="22"/>
      <c r="J262" s="22"/>
    </row>
    <row r="263" spans="1:10" s="58" customFormat="1" ht="23" outlineLevel="1">
      <c r="A263" s="135" t="s">
        <v>445</v>
      </c>
      <c r="B263" s="73" t="s">
        <v>282</v>
      </c>
      <c r="C263" s="72" t="s">
        <v>31</v>
      </c>
      <c r="D263" s="71">
        <v>1</v>
      </c>
      <c r="E263" s="183"/>
      <c r="F263" s="184">
        <f t="shared" si="22"/>
        <v>0</v>
      </c>
      <c r="G263" s="136"/>
      <c r="H263" s="22"/>
      <c r="I263" s="22"/>
      <c r="J263" s="22"/>
    </row>
    <row r="264" spans="1:10" s="58" customFormat="1" ht="27" customHeight="1">
      <c r="A264" s="65">
        <v>4.5</v>
      </c>
      <c r="B264" s="55" t="s">
        <v>1597</v>
      </c>
      <c r="C264" s="57"/>
      <c r="D264" s="66"/>
      <c r="E264" s="179"/>
      <c r="F264" s="179">
        <f>F265</f>
        <v>0</v>
      </c>
      <c r="G264" s="130"/>
      <c r="H264" s="22"/>
      <c r="I264" s="22"/>
      <c r="J264" s="22"/>
    </row>
    <row r="265" spans="1:10" s="58" customFormat="1" outlineLevel="1">
      <c r="A265" s="135" t="s">
        <v>1630</v>
      </c>
      <c r="B265" s="73" t="s">
        <v>1634</v>
      </c>
      <c r="C265" s="72" t="s">
        <v>31</v>
      </c>
      <c r="D265" s="71">
        <v>1</v>
      </c>
      <c r="E265" s="183"/>
      <c r="F265" s="184">
        <f>D265*E265</f>
        <v>0</v>
      </c>
      <c r="G265" s="136"/>
      <c r="H265" s="22"/>
      <c r="I265" s="22"/>
      <c r="J265" s="22"/>
    </row>
    <row r="266" spans="1:10" s="58" customFormat="1" ht="27" customHeight="1">
      <c r="A266" s="65">
        <v>4.5999999999999996</v>
      </c>
      <c r="B266" s="55" t="s">
        <v>1650</v>
      </c>
      <c r="C266" s="57"/>
      <c r="D266" s="66"/>
      <c r="E266" s="179"/>
      <c r="F266" s="179">
        <f>F267</f>
        <v>0</v>
      </c>
      <c r="G266" s="130"/>
      <c r="H266" s="22"/>
      <c r="I266" s="22"/>
      <c r="J266" s="22"/>
    </row>
    <row r="267" spans="1:10" s="58" customFormat="1" ht="35" outlineLevel="1" thickBot="1">
      <c r="A267" s="135" t="s">
        <v>1652</v>
      </c>
      <c r="B267" s="73" t="s">
        <v>1651</v>
      </c>
      <c r="C267" s="72" t="s">
        <v>31</v>
      </c>
      <c r="D267" s="71">
        <v>1</v>
      </c>
      <c r="E267" s="183"/>
      <c r="F267" s="184">
        <f>D267*E267</f>
        <v>0</v>
      </c>
      <c r="G267" s="136"/>
      <c r="H267" s="22"/>
      <c r="I267" s="22"/>
      <c r="J267" s="22"/>
    </row>
    <row r="268" spans="1:10" s="42" customFormat="1" ht="25.5" customHeight="1">
      <c r="A268" s="140">
        <v>5</v>
      </c>
      <c r="B268" s="39" t="s">
        <v>446</v>
      </c>
      <c r="C268" s="40"/>
      <c r="D268" s="53"/>
      <c r="E268" s="181"/>
      <c r="F268" s="181">
        <f>SUM(F269:F297)</f>
        <v>0</v>
      </c>
      <c r="G268" s="141"/>
      <c r="H268" s="22"/>
      <c r="I268" s="22"/>
      <c r="J268" s="22"/>
    </row>
    <row r="269" spans="1:10" s="58" customFormat="1" ht="23" outlineLevel="1">
      <c r="A269" s="131" t="s">
        <v>447</v>
      </c>
      <c r="B269" s="60" t="s">
        <v>448</v>
      </c>
      <c r="C269" s="45" t="s">
        <v>104</v>
      </c>
      <c r="D269" s="70">
        <v>12200</v>
      </c>
      <c r="E269" s="180"/>
      <c r="F269" s="180">
        <f>D269*E269</f>
        <v>0</v>
      </c>
      <c r="G269" s="132"/>
      <c r="H269" s="22"/>
      <c r="I269" s="22"/>
      <c r="J269" s="61"/>
    </row>
    <row r="270" spans="1:10" s="58" customFormat="1" ht="23" outlineLevel="1">
      <c r="A270" s="131" t="s">
        <v>449</v>
      </c>
      <c r="B270" s="60" t="s">
        <v>450</v>
      </c>
      <c r="C270" s="45" t="s">
        <v>42</v>
      </c>
      <c r="D270" s="70">
        <v>18100</v>
      </c>
      <c r="E270" s="180"/>
      <c r="F270" s="180">
        <f t="shared" ref="F270:F297" si="23">D270*E270</f>
        <v>0</v>
      </c>
      <c r="G270" s="132"/>
      <c r="H270" s="22"/>
      <c r="I270" s="22"/>
      <c r="J270" s="61"/>
    </row>
    <row r="271" spans="1:10" s="58" customFormat="1" ht="11.5" outlineLevel="1">
      <c r="A271" s="131" t="s">
        <v>451</v>
      </c>
      <c r="B271" s="60" t="s">
        <v>1633</v>
      </c>
      <c r="C271" s="45" t="s">
        <v>42</v>
      </c>
      <c r="D271" s="70">
        <v>24765</v>
      </c>
      <c r="E271" s="180"/>
      <c r="F271" s="180">
        <f t="shared" si="23"/>
        <v>0</v>
      </c>
      <c r="G271" s="132"/>
      <c r="H271" s="47"/>
      <c r="I271" s="61"/>
      <c r="J271" s="61"/>
    </row>
    <row r="272" spans="1:10" s="58" customFormat="1" ht="11.5" outlineLevel="1">
      <c r="A272" s="131" t="s">
        <v>452</v>
      </c>
      <c r="B272" s="60" t="s">
        <v>453</v>
      </c>
      <c r="C272" s="45" t="s">
        <v>104</v>
      </c>
      <c r="D272" s="70">
        <v>16590</v>
      </c>
      <c r="E272" s="180"/>
      <c r="F272" s="180">
        <f t="shared" si="23"/>
        <v>0</v>
      </c>
      <c r="G272" s="132"/>
      <c r="H272" s="47"/>
    </row>
    <row r="273" spans="1:8" s="58" customFormat="1" ht="11.5" outlineLevel="1">
      <c r="A273" s="131" t="s">
        <v>454</v>
      </c>
      <c r="B273" s="60" t="s">
        <v>455</v>
      </c>
      <c r="C273" s="45" t="s">
        <v>104</v>
      </c>
      <c r="D273" s="70">
        <v>1283</v>
      </c>
      <c r="E273" s="180"/>
      <c r="F273" s="180">
        <f t="shared" si="23"/>
        <v>0</v>
      </c>
      <c r="G273" s="132"/>
      <c r="H273" s="47"/>
    </row>
    <row r="274" spans="1:8" s="58" customFormat="1" ht="11.5" outlineLevel="1">
      <c r="A274" s="131" t="s">
        <v>456</v>
      </c>
      <c r="B274" s="60" t="s">
        <v>457</v>
      </c>
      <c r="C274" s="45" t="s">
        <v>42</v>
      </c>
      <c r="D274" s="70">
        <v>28123</v>
      </c>
      <c r="E274" s="180"/>
      <c r="F274" s="180">
        <f t="shared" si="23"/>
        <v>0</v>
      </c>
      <c r="G274" s="132"/>
      <c r="H274" s="47"/>
    </row>
    <row r="275" spans="1:8" s="58" customFormat="1" ht="11.5" outlineLevel="1">
      <c r="A275" s="131" t="s">
        <v>458</v>
      </c>
      <c r="B275" s="60" t="s">
        <v>459</v>
      </c>
      <c r="C275" s="45" t="s">
        <v>42</v>
      </c>
      <c r="D275" s="70">
        <v>820</v>
      </c>
      <c r="E275" s="180"/>
      <c r="F275" s="180">
        <f t="shared" si="23"/>
        <v>0</v>
      </c>
      <c r="G275" s="132"/>
      <c r="H275" s="47"/>
    </row>
    <row r="276" spans="1:8" s="58" customFormat="1" ht="11.5" outlineLevel="1">
      <c r="A276" s="131" t="s">
        <v>460</v>
      </c>
      <c r="B276" s="60" t="s">
        <v>461</v>
      </c>
      <c r="C276" s="45" t="s">
        <v>42</v>
      </c>
      <c r="D276" s="70">
        <v>13735</v>
      </c>
      <c r="E276" s="180"/>
      <c r="F276" s="180">
        <f t="shared" si="23"/>
        <v>0</v>
      </c>
      <c r="G276" s="132"/>
      <c r="H276" s="47"/>
    </row>
    <row r="277" spans="1:8" s="58" customFormat="1" ht="11.5" outlineLevel="1">
      <c r="A277" s="131" t="s">
        <v>462</v>
      </c>
      <c r="B277" s="60" t="s">
        <v>463</v>
      </c>
      <c r="C277" s="45" t="s">
        <v>42</v>
      </c>
      <c r="D277" s="70">
        <v>1367</v>
      </c>
      <c r="E277" s="180"/>
      <c r="F277" s="180">
        <f t="shared" si="23"/>
        <v>0</v>
      </c>
      <c r="G277" s="132"/>
      <c r="H277" s="47"/>
    </row>
    <row r="278" spans="1:8" s="58" customFormat="1" ht="34.5" outlineLevel="1">
      <c r="A278" s="131" t="s">
        <v>464</v>
      </c>
      <c r="B278" s="60" t="s">
        <v>465</v>
      </c>
      <c r="C278" s="45" t="s">
        <v>42</v>
      </c>
      <c r="D278" s="70">
        <v>8874</v>
      </c>
      <c r="E278" s="180"/>
      <c r="F278" s="180">
        <f t="shared" si="23"/>
        <v>0</v>
      </c>
      <c r="G278" s="132"/>
      <c r="H278" s="47"/>
    </row>
    <row r="279" spans="1:8" s="58" customFormat="1" ht="11.5" outlineLevel="1">
      <c r="A279" s="131" t="s">
        <v>466</v>
      </c>
      <c r="B279" s="60" t="s">
        <v>467</v>
      </c>
      <c r="C279" s="45" t="s">
        <v>42</v>
      </c>
      <c r="D279" s="70">
        <v>314</v>
      </c>
      <c r="E279" s="180"/>
      <c r="F279" s="180">
        <f t="shared" si="23"/>
        <v>0</v>
      </c>
      <c r="G279" s="132"/>
      <c r="H279" s="47"/>
    </row>
    <row r="280" spans="1:8" s="58" customFormat="1" ht="11.5" outlineLevel="1">
      <c r="A280" s="131" t="s">
        <v>468</v>
      </c>
      <c r="B280" s="60" t="s">
        <v>469</v>
      </c>
      <c r="C280" s="45" t="s">
        <v>42</v>
      </c>
      <c r="D280" s="70">
        <v>17748</v>
      </c>
      <c r="E280" s="180"/>
      <c r="F280" s="180">
        <f t="shared" si="23"/>
        <v>0</v>
      </c>
      <c r="G280" s="132"/>
      <c r="H280" s="47"/>
    </row>
    <row r="281" spans="1:8" s="58" customFormat="1" ht="11.5" outlineLevel="1">
      <c r="A281" s="131" t="s">
        <v>470</v>
      </c>
      <c r="B281" s="60" t="s">
        <v>471</v>
      </c>
      <c r="C281" s="45" t="s">
        <v>42</v>
      </c>
      <c r="D281" s="70">
        <v>820</v>
      </c>
      <c r="E281" s="180"/>
      <c r="F281" s="180">
        <f t="shared" si="23"/>
        <v>0</v>
      </c>
      <c r="G281" s="132"/>
      <c r="H281" s="47"/>
    </row>
    <row r="282" spans="1:8" s="58" customFormat="1" ht="11.5" outlineLevel="1">
      <c r="A282" s="131" t="s">
        <v>472</v>
      </c>
      <c r="B282" s="60" t="s">
        <v>473</v>
      </c>
      <c r="C282" s="45" t="s">
        <v>42</v>
      </c>
      <c r="D282" s="70">
        <v>10555</v>
      </c>
      <c r="E282" s="180"/>
      <c r="F282" s="180">
        <f t="shared" si="23"/>
        <v>0</v>
      </c>
      <c r="G282" s="132"/>
      <c r="H282" s="47"/>
    </row>
    <row r="283" spans="1:8" s="58" customFormat="1" ht="11.5" outlineLevel="1">
      <c r="A283" s="131" t="s">
        <v>474</v>
      </c>
      <c r="B283" s="60" t="s">
        <v>475</v>
      </c>
      <c r="C283" s="45" t="s">
        <v>42</v>
      </c>
      <c r="D283" s="70">
        <v>12583</v>
      </c>
      <c r="E283" s="180"/>
      <c r="F283" s="180">
        <f t="shared" si="23"/>
        <v>0</v>
      </c>
      <c r="G283" s="132"/>
      <c r="H283" s="47"/>
    </row>
    <row r="284" spans="1:8" s="58" customFormat="1" ht="11.5" outlineLevel="1">
      <c r="A284" s="131" t="s">
        <v>476</v>
      </c>
      <c r="B284" s="60" t="s">
        <v>477</v>
      </c>
      <c r="C284" s="45" t="s">
        <v>42</v>
      </c>
      <c r="D284" s="70">
        <v>1755</v>
      </c>
      <c r="E284" s="180"/>
      <c r="F284" s="180">
        <f t="shared" si="23"/>
        <v>0</v>
      </c>
      <c r="G284" s="132"/>
      <c r="H284" s="47"/>
    </row>
    <row r="285" spans="1:8" s="58" customFormat="1" ht="11.5" outlineLevel="1">
      <c r="A285" s="131" t="s">
        <v>478</v>
      </c>
      <c r="B285" s="60" t="s">
        <v>479</v>
      </c>
      <c r="C285" s="45" t="s">
        <v>42</v>
      </c>
      <c r="D285" s="70">
        <v>861</v>
      </c>
      <c r="E285" s="180"/>
      <c r="F285" s="180">
        <f t="shared" si="23"/>
        <v>0</v>
      </c>
      <c r="G285" s="132"/>
      <c r="H285" s="47"/>
    </row>
    <row r="286" spans="1:8" s="58" customFormat="1" ht="11.5" outlineLevel="1">
      <c r="A286" s="131" t="s">
        <v>480</v>
      </c>
      <c r="B286" s="60" t="s">
        <v>481</v>
      </c>
      <c r="C286" s="45" t="s">
        <v>42</v>
      </c>
      <c r="D286" s="70">
        <v>11264</v>
      </c>
      <c r="E286" s="180"/>
      <c r="F286" s="180">
        <f t="shared" si="23"/>
        <v>0</v>
      </c>
      <c r="G286" s="132"/>
      <c r="H286" s="47"/>
    </row>
    <row r="287" spans="1:8" s="58" customFormat="1" ht="11.5" outlineLevel="1">
      <c r="A287" s="131" t="s">
        <v>482</v>
      </c>
      <c r="B287" s="60" t="s">
        <v>483</v>
      </c>
      <c r="C287" s="45" t="s">
        <v>42</v>
      </c>
      <c r="D287" s="70">
        <v>12583</v>
      </c>
      <c r="E287" s="180"/>
      <c r="F287" s="180">
        <f t="shared" si="23"/>
        <v>0</v>
      </c>
      <c r="G287" s="132"/>
      <c r="H287" s="47"/>
    </row>
    <row r="288" spans="1:8" s="58" customFormat="1" ht="23" outlineLevel="1">
      <c r="A288" s="131" t="s">
        <v>484</v>
      </c>
      <c r="B288" s="60" t="s">
        <v>485</v>
      </c>
      <c r="C288" s="45" t="s">
        <v>42</v>
      </c>
      <c r="D288" s="70">
        <v>79</v>
      </c>
      <c r="E288" s="180"/>
      <c r="F288" s="180">
        <f t="shared" si="23"/>
        <v>0</v>
      </c>
      <c r="G288" s="132"/>
      <c r="H288" s="47"/>
    </row>
    <row r="289" spans="1:10" s="58" customFormat="1" ht="23" outlineLevel="1">
      <c r="A289" s="131" t="s">
        <v>486</v>
      </c>
      <c r="B289" s="60" t="s">
        <v>487</v>
      </c>
      <c r="C289" s="45" t="s">
        <v>47</v>
      </c>
      <c r="D289" s="70">
        <v>1936</v>
      </c>
      <c r="E289" s="180"/>
      <c r="F289" s="180">
        <f t="shared" si="23"/>
        <v>0</v>
      </c>
      <c r="G289" s="132"/>
      <c r="H289" s="47"/>
    </row>
    <row r="290" spans="1:10" s="58" customFormat="1" ht="11.5" outlineLevel="1">
      <c r="A290" s="131" t="s">
        <v>488</v>
      </c>
      <c r="B290" s="60" t="s">
        <v>489</v>
      </c>
      <c r="C290" s="45" t="s">
        <v>47</v>
      </c>
      <c r="D290" s="70">
        <v>1075</v>
      </c>
      <c r="E290" s="180"/>
      <c r="F290" s="180">
        <f t="shared" si="23"/>
        <v>0</v>
      </c>
      <c r="G290" s="132"/>
      <c r="H290" s="47"/>
    </row>
    <row r="291" spans="1:10" s="58" customFormat="1" ht="11.5" outlineLevel="1">
      <c r="A291" s="131" t="s">
        <v>490</v>
      </c>
      <c r="B291" s="60" t="s">
        <v>491</v>
      </c>
      <c r="C291" s="45" t="s">
        <v>47</v>
      </c>
      <c r="D291" s="70">
        <v>316</v>
      </c>
      <c r="E291" s="180"/>
      <c r="F291" s="180">
        <f t="shared" si="23"/>
        <v>0</v>
      </c>
      <c r="G291" s="132"/>
      <c r="H291" s="47"/>
    </row>
    <row r="292" spans="1:10" s="58" customFormat="1" ht="11.5" outlineLevel="1">
      <c r="A292" s="131" t="s">
        <v>492</v>
      </c>
      <c r="B292" s="60" t="s">
        <v>493</v>
      </c>
      <c r="C292" s="45" t="s">
        <v>42</v>
      </c>
      <c r="D292" s="70">
        <v>307</v>
      </c>
      <c r="E292" s="180"/>
      <c r="F292" s="180">
        <f t="shared" si="23"/>
        <v>0</v>
      </c>
      <c r="G292" s="132"/>
      <c r="H292" s="47"/>
    </row>
    <row r="293" spans="1:10" s="58" customFormat="1" ht="11.5" outlineLevel="1">
      <c r="A293" s="131" t="s">
        <v>494</v>
      </c>
      <c r="B293" s="60" t="s">
        <v>495</v>
      </c>
      <c r="C293" s="45" t="s">
        <v>42</v>
      </c>
      <c r="D293" s="70">
        <v>14474</v>
      </c>
      <c r="E293" s="180"/>
      <c r="F293" s="180">
        <f t="shared" si="23"/>
        <v>0</v>
      </c>
      <c r="G293" s="132" t="s">
        <v>496</v>
      </c>
      <c r="H293" s="47"/>
    </row>
    <row r="294" spans="1:10" s="58" customFormat="1" ht="11.5" outlineLevel="1">
      <c r="A294" s="131" t="s">
        <v>497</v>
      </c>
      <c r="B294" s="60" t="s">
        <v>498</v>
      </c>
      <c r="C294" s="45" t="s">
        <v>42</v>
      </c>
      <c r="D294" s="70">
        <v>220</v>
      </c>
      <c r="E294" s="180"/>
      <c r="F294" s="180">
        <f t="shared" si="23"/>
        <v>0</v>
      </c>
      <c r="G294" s="132"/>
      <c r="H294" s="47"/>
      <c r="I294" s="61"/>
      <c r="J294" s="61"/>
    </row>
    <row r="295" spans="1:10" s="58" customFormat="1" ht="11.5" outlineLevel="1">
      <c r="A295" s="131" t="s">
        <v>499</v>
      </c>
      <c r="B295" s="60" t="s">
        <v>500</v>
      </c>
      <c r="C295" s="45" t="s">
        <v>104</v>
      </c>
      <c r="D295" s="70">
        <v>380</v>
      </c>
      <c r="E295" s="180"/>
      <c r="F295" s="180">
        <f t="shared" si="23"/>
        <v>0</v>
      </c>
      <c r="G295" s="132"/>
      <c r="H295" s="47"/>
    </row>
    <row r="296" spans="1:10" s="58" customFormat="1" ht="11.5" outlineLevel="1">
      <c r="A296" s="131" t="s">
        <v>501</v>
      </c>
      <c r="B296" s="60" t="s">
        <v>502</v>
      </c>
      <c r="C296" s="45" t="s">
        <v>47</v>
      </c>
      <c r="D296" s="70">
        <v>440</v>
      </c>
      <c r="E296" s="180"/>
      <c r="F296" s="180">
        <f t="shared" si="23"/>
        <v>0</v>
      </c>
      <c r="G296" s="132"/>
      <c r="H296" s="47"/>
      <c r="I296" s="61"/>
      <c r="J296" s="61"/>
    </row>
    <row r="297" spans="1:10" s="58" customFormat="1" ht="12" outlineLevel="1" thickBot="1">
      <c r="A297" s="131" t="s">
        <v>503</v>
      </c>
      <c r="B297" s="60" t="s">
        <v>504</v>
      </c>
      <c r="C297" s="45" t="s">
        <v>14</v>
      </c>
      <c r="D297" s="70">
        <v>385</v>
      </c>
      <c r="E297" s="180"/>
      <c r="F297" s="180">
        <f t="shared" si="23"/>
        <v>0</v>
      </c>
      <c r="G297" s="132"/>
      <c r="H297" s="47"/>
      <c r="I297" s="61"/>
      <c r="J297" s="61"/>
    </row>
    <row r="298" spans="1:10" s="42" customFormat="1" ht="25.5" customHeight="1">
      <c r="A298" s="140" t="s">
        <v>505</v>
      </c>
      <c r="B298" s="39" t="s">
        <v>506</v>
      </c>
      <c r="C298" s="40"/>
      <c r="D298" s="53"/>
      <c r="E298" s="181"/>
      <c r="F298" s="181">
        <f>F299+F302+F306+F309+F321</f>
        <v>0</v>
      </c>
      <c r="G298" s="141"/>
      <c r="I298" s="22"/>
      <c r="J298" s="22"/>
    </row>
    <row r="299" spans="1:10" s="58" customFormat="1" ht="27" customHeight="1">
      <c r="A299" s="65" t="s">
        <v>507</v>
      </c>
      <c r="B299" s="55" t="s">
        <v>508</v>
      </c>
      <c r="C299" s="56"/>
      <c r="D299" s="57"/>
      <c r="E299" s="179"/>
      <c r="F299" s="179">
        <f>SUM(F300:F301)</f>
        <v>0</v>
      </c>
      <c r="G299" s="130"/>
      <c r="H299" s="47"/>
      <c r="I299" s="61"/>
      <c r="J299" s="61"/>
    </row>
    <row r="300" spans="1:10" s="58" customFormat="1" ht="34.5" outlineLevel="1">
      <c r="A300" s="131" t="s">
        <v>509</v>
      </c>
      <c r="B300" s="60" t="s">
        <v>510</v>
      </c>
      <c r="C300" s="45" t="s">
        <v>511</v>
      </c>
      <c r="D300" s="74">
        <v>2.9000000000000001E-2</v>
      </c>
      <c r="E300" s="180"/>
      <c r="F300" s="180">
        <f>D300*E300</f>
        <v>0</v>
      </c>
      <c r="G300" s="132"/>
      <c r="H300" s="47"/>
      <c r="I300" s="61"/>
      <c r="J300" s="75"/>
    </row>
    <row r="301" spans="1:10" s="58" customFormat="1" ht="34.5" outlineLevel="1">
      <c r="A301" s="131" t="s">
        <v>512</v>
      </c>
      <c r="B301" s="60" t="s">
        <v>513</v>
      </c>
      <c r="C301" s="45" t="s">
        <v>511</v>
      </c>
      <c r="D301" s="74">
        <v>0.57299999999999995</v>
      </c>
      <c r="E301" s="180"/>
      <c r="F301" s="180">
        <f>D301*E301</f>
        <v>0</v>
      </c>
      <c r="G301" s="132"/>
      <c r="H301" s="47"/>
      <c r="I301" s="61"/>
      <c r="J301" s="75"/>
    </row>
    <row r="302" spans="1:10" s="58" customFormat="1" ht="27" customHeight="1">
      <c r="A302" s="65" t="s">
        <v>514</v>
      </c>
      <c r="B302" s="55" t="s">
        <v>515</v>
      </c>
      <c r="C302" s="56"/>
      <c r="D302" s="57"/>
      <c r="E302" s="179"/>
      <c r="F302" s="179">
        <f>SUM(F303:F305)</f>
        <v>0</v>
      </c>
      <c r="G302" s="130"/>
      <c r="H302" s="47"/>
      <c r="I302" s="61"/>
      <c r="J302" s="75"/>
    </row>
    <row r="303" spans="1:10" s="58" customFormat="1" ht="23" outlineLevel="1">
      <c r="A303" s="131" t="s">
        <v>516</v>
      </c>
      <c r="B303" s="60" t="s">
        <v>517</v>
      </c>
      <c r="C303" s="45" t="s">
        <v>518</v>
      </c>
      <c r="D303" s="70">
        <v>3412.5</v>
      </c>
      <c r="E303" s="180"/>
      <c r="F303" s="180">
        <f>D303*E303</f>
        <v>0</v>
      </c>
      <c r="G303" s="132"/>
      <c r="H303" s="47"/>
      <c r="I303" s="61"/>
      <c r="J303" s="75"/>
    </row>
    <row r="304" spans="1:10" s="58" customFormat="1" ht="23" outlineLevel="1">
      <c r="A304" s="131" t="s">
        <v>519</v>
      </c>
      <c r="B304" s="60" t="s">
        <v>520</v>
      </c>
      <c r="C304" s="45" t="s">
        <v>521</v>
      </c>
      <c r="D304" s="70">
        <v>7880</v>
      </c>
      <c r="E304" s="180"/>
      <c r="F304" s="180">
        <f t="shared" ref="F304:F305" si="24">D304*E304</f>
        <v>0</v>
      </c>
      <c r="G304" s="132"/>
      <c r="H304" s="47"/>
      <c r="I304" s="61"/>
      <c r="J304" s="75"/>
    </row>
    <row r="305" spans="1:10" s="58" customFormat="1" ht="13.5" outlineLevel="1">
      <c r="A305" s="131" t="s">
        <v>522</v>
      </c>
      <c r="B305" s="60" t="s">
        <v>523</v>
      </c>
      <c r="C305" s="45" t="s">
        <v>518</v>
      </c>
      <c r="D305" s="70">
        <v>1028.8</v>
      </c>
      <c r="E305" s="180"/>
      <c r="F305" s="180">
        <f t="shared" si="24"/>
        <v>0</v>
      </c>
      <c r="G305" s="132"/>
      <c r="H305" s="47"/>
      <c r="I305" s="61"/>
      <c r="J305" s="75"/>
    </row>
    <row r="306" spans="1:10" s="58" customFormat="1" ht="27" customHeight="1">
      <c r="A306" s="65" t="s">
        <v>524</v>
      </c>
      <c r="B306" s="55" t="s">
        <v>525</v>
      </c>
      <c r="C306" s="56"/>
      <c r="D306" s="57"/>
      <c r="E306" s="179"/>
      <c r="F306" s="179">
        <f>SUM(F307:F308)</f>
        <v>0</v>
      </c>
      <c r="G306" s="130"/>
      <c r="H306" s="47"/>
      <c r="I306" s="61"/>
      <c r="J306" s="75"/>
    </row>
    <row r="307" spans="1:10" s="58" customFormat="1" ht="13.5" outlineLevel="1">
      <c r="A307" s="131" t="s">
        <v>526</v>
      </c>
      <c r="B307" s="60" t="s">
        <v>527</v>
      </c>
      <c r="C307" s="45" t="s">
        <v>528</v>
      </c>
      <c r="D307" s="70">
        <v>7880</v>
      </c>
      <c r="E307" s="180"/>
      <c r="F307" s="180">
        <f>D307*E307</f>
        <v>0</v>
      </c>
      <c r="G307" s="132"/>
      <c r="H307" s="47"/>
      <c r="I307" s="61"/>
      <c r="J307" s="75"/>
    </row>
    <row r="308" spans="1:10" s="58" customFormat="1" ht="23" outlineLevel="1">
      <c r="A308" s="131" t="s">
        <v>529</v>
      </c>
      <c r="B308" s="60" t="s">
        <v>530</v>
      </c>
      <c r="C308" s="45" t="s">
        <v>518</v>
      </c>
      <c r="D308" s="70">
        <v>1573.2</v>
      </c>
      <c r="E308" s="180"/>
      <c r="F308" s="180">
        <f>D308*E308</f>
        <v>0</v>
      </c>
      <c r="G308" s="132"/>
      <c r="H308" s="47"/>
      <c r="I308" s="61"/>
      <c r="J308" s="75"/>
    </row>
    <row r="309" spans="1:10" s="58" customFormat="1" ht="27" customHeight="1">
      <c r="A309" s="65" t="s">
        <v>531</v>
      </c>
      <c r="B309" s="55" t="s">
        <v>532</v>
      </c>
      <c r="C309" s="56"/>
      <c r="D309" s="57"/>
      <c r="E309" s="179"/>
      <c r="F309" s="179">
        <f>SUM(F310:F320)</f>
        <v>0</v>
      </c>
      <c r="G309" s="130"/>
      <c r="H309" s="47"/>
      <c r="I309" s="61"/>
      <c r="J309" s="75"/>
    </row>
    <row r="310" spans="1:10" s="58" customFormat="1" ht="23" outlineLevel="1">
      <c r="A310" s="131" t="s">
        <v>533</v>
      </c>
      <c r="B310" s="60" t="s">
        <v>534</v>
      </c>
      <c r="C310" s="45" t="s">
        <v>518</v>
      </c>
      <c r="D310" s="70">
        <v>1548</v>
      </c>
      <c r="E310" s="180"/>
      <c r="F310" s="180">
        <f>D310*E310</f>
        <v>0</v>
      </c>
      <c r="G310" s="132"/>
      <c r="H310" s="47"/>
      <c r="I310" s="61"/>
      <c r="J310" s="75"/>
    </row>
    <row r="311" spans="1:10" s="58" customFormat="1" ht="23" outlineLevel="1">
      <c r="A311" s="131" t="s">
        <v>535</v>
      </c>
      <c r="B311" s="60" t="s">
        <v>536</v>
      </c>
      <c r="C311" s="45" t="s">
        <v>511</v>
      </c>
      <c r="D311" s="74">
        <v>1.6897</v>
      </c>
      <c r="E311" s="180"/>
      <c r="F311" s="180">
        <f t="shared" ref="F311:F320" si="25">D311*E311</f>
        <v>0</v>
      </c>
      <c r="G311" s="132"/>
      <c r="H311" s="47"/>
      <c r="I311" s="61"/>
      <c r="J311" s="75"/>
    </row>
    <row r="312" spans="1:10" s="58" customFormat="1" ht="23" outlineLevel="1">
      <c r="A312" s="131" t="s">
        <v>537</v>
      </c>
      <c r="B312" s="60" t="s">
        <v>538</v>
      </c>
      <c r="C312" s="45" t="s">
        <v>511</v>
      </c>
      <c r="D312" s="74">
        <v>7.0900000000000005E-2</v>
      </c>
      <c r="E312" s="180"/>
      <c r="F312" s="180">
        <f t="shared" si="25"/>
        <v>0</v>
      </c>
      <c r="G312" s="132"/>
      <c r="H312" s="47"/>
      <c r="I312" s="61"/>
      <c r="J312" s="75"/>
    </row>
    <row r="313" spans="1:10" s="58" customFormat="1" ht="69" outlineLevel="1">
      <c r="A313" s="131" t="s">
        <v>539</v>
      </c>
      <c r="B313" s="60" t="s">
        <v>540</v>
      </c>
      <c r="C313" s="45" t="s">
        <v>22</v>
      </c>
      <c r="D313" s="70">
        <v>25.4</v>
      </c>
      <c r="E313" s="180"/>
      <c r="F313" s="180">
        <f t="shared" si="25"/>
        <v>0</v>
      </c>
      <c r="G313" s="132"/>
      <c r="H313" s="47"/>
      <c r="I313" s="61"/>
      <c r="J313" s="75"/>
    </row>
    <row r="314" spans="1:10" s="58" customFormat="1" ht="11.5" outlineLevel="1">
      <c r="A314" s="131" t="s">
        <v>541</v>
      </c>
      <c r="B314" s="60" t="s">
        <v>542</v>
      </c>
      <c r="C314" s="45" t="s">
        <v>543</v>
      </c>
      <c r="D314" s="70">
        <v>1</v>
      </c>
      <c r="E314" s="180"/>
      <c r="F314" s="180">
        <f t="shared" si="25"/>
        <v>0</v>
      </c>
      <c r="G314" s="132"/>
      <c r="H314" s="47"/>
      <c r="I314" s="61"/>
      <c r="J314" s="75"/>
    </row>
    <row r="315" spans="1:10" s="58" customFormat="1" ht="11.5" outlineLevel="1">
      <c r="A315" s="131" t="s">
        <v>544</v>
      </c>
      <c r="B315" s="60" t="s">
        <v>545</v>
      </c>
      <c r="C315" s="45" t="s">
        <v>543</v>
      </c>
      <c r="D315" s="70">
        <v>1</v>
      </c>
      <c r="E315" s="180"/>
      <c r="F315" s="180">
        <f t="shared" si="25"/>
        <v>0</v>
      </c>
      <c r="G315" s="132"/>
      <c r="H315" s="47"/>
      <c r="I315" s="61"/>
      <c r="J315" s="75"/>
    </row>
    <row r="316" spans="1:10" s="58" customFormat="1" ht="23" outlineLevel="1">
      <c r="A316" s="131" t="s">
        <v>546</v>
      </c>
      <c r="B316" s="60" t="s">
        <v>547</v>
      </c>
      <c r="C316" s="45" t="s">
        <v>518</v>
      </c>
      <c r="D316" s="70">
        <v>1514.1</v>
      </c>
      <c r="E316" s="180"/>
      <c r="F316" s="180">
        <f t="shared" si="25"/>
        <v>0</v>
      </c>
      <c r="G316" s="132"/>
      <c r="H316" s="47"/>
      <c r="I316" s="61"/>
      <c r="J316" s="75"/>
    </row>
    <row r="317" spans="1:10" s="58" customFormat="1" ht="23" outlineLevel="1">
      <c r="A317" s="131" t="s">
        <v>548</v>
      </c>
      <c r="B317" s="60" t="s">
        <v>549</v>
      </c>
      <c r="C317" s="45" t="s">
        <v>518</v>
      </c>
      <c r="D317" s="70">
        <v>80.2</v>
      </c>
      <c r="E317" s="180"/>
      <c r="F317" s="180">
        <f t="shared" si="25"/>
        <v>0</v>
      </c>
      <c r="G317" s="132"/>
      <c r="H317" s="47"/>
      <c r="I317" s="61"/>
      <c r="J317" s="75"/>
    </row>
    <row r="318" spans="1:10" s="58" customFormat="1" ht="12" outlineLevel="1">
      <c r="A318" s="131" t="s">
        <v>550</v>
      </c>
      <c r="B318" s="60" t="s">
        <v>551</v>
      </c>
      <c r="C318" s="45" t="s">
        <v>552</v>
      </c>
      <c r="D318" s="70">
        <v>400.2</v>
      </c>
      <c r="E318" s="180"/>
      <c r="F318" s="180">
        <f t="shared" si="25"/>
        <v>0</v>
      </c>
      <c r="G318" s="132"/>
      <c r="H318" s="47"/>
      <c r="I318" s="61"/>
      <c r="J318" s="75"/>
    </row>
    <row r="319" spans="1:10" s="58" customFormat="1" ht="11.5" outlineLevel="1">
      <c r="A319" s="131" t="s">
        <v>553</v>
      </c>
      <c r="B319" s="60" t="s">
        <v>554</v>
      </c>
      <c r="C319" s="45" t="s">
        <v>543</v>
      </c>
      <c r="D319" s="70">
        <v>4</v>
      </c>
      <c r="E319" s="180"/>
      <c r="F319" s="180">
        <f t="shared" si="25"/>
        <v>0</v>
      </c>
      <c r="G319" s="132"/>
      <c r="H319" s="47"/>
      <c r="I319" s="61"/>
      <c r="J319" s="75"/>
    </row>
    <row r="320" spans="1:10" s="58" customFormat="1" ht="11.5" outlineLevel="1">
      <c r="A320" s="131" t="s">
        <v>1599</v>
      </c>
      <c r="B320" s="60" t="s">
        <v>1600</v>
      </c>
      <c r="C320" s="45" t="s">
        <v>543</v>
      </c>
      <c r="D320" s="70">
        <v>1</v>
      </c>
      <c r="E320" s="180"/>
      <c r="F320" s="180">
        <f t="shared" si="25"/>
        <v>0</v>
      </c>
      <c r="G320" s="132"/>
      <c r="H320" s="47"/>
      <c r="I320" s="61"/>
      <c r="J320" s="75"/>
    </row>
    <row r="321" spans="1:10" s="58" customFormat="1" ht="27" customHeight="1">
      <c r="A321" s="65" t="s">
        <v>555</v>
      </c>
      <c r="B321" s="55" t="s">
        <v>556</v>
      </c>
      <c r="C321" s="56"/>
      <c r="D321" s="57"/>
      <c r="E321" s="179"/>
      <c r="F321" s="179">
        <f>SUM(F322:F326)</f>
        <v>0</v>
      </c>
      <c r="G321" s="130"/>
      <c r="H321" s="47"/>
      <c r="I321" s="61"/>
      <c r="J321" s="75"/>
    </row>
    <row r="322" spans="1:10" s="58" customFormat="1" ht="11.5" outlineLevel="1">
      <c r="A322" s="131" t="s">
        <v>557</v>
      </c>
      <c r="B322" s="60" t="s">
        <v>558</v>
      </c>
      <c r="C322" s="45" t="s">
        <v>47</v>
      </c>
      <c r="D322" s="70">
        <v>962</v>
      </c>
      <c r="E322" s="180"/>
      <c r="F322" s="180">
        <f>D322*E322</f>
        <v>0</v>
      </c>
      <c r="G322" s="132"/>
      <c r="H322" s="47"/>
      <c r="I322" s="61"/>
      <c r="J322" s="75"/>
    </row>
    <row r="323" spans="1:10" s="58" customFormat="1" ht="11.5" outlineLevel="1">
      <c r="A323" s="131" t="s">
        <v>559</v>
      </c>
      <c r="B323" s="60" t="s">
        <v>560</v>
      </c>
      <c r="C323" s="45" t="s">
        <v>47</v>
      </c>
      <c r="D323" s="70">
        <v>37</v>
      </c>
      <c r="E323" s="180"/>
      <c r="F323" s="180">
        <f>D323*E323</f>
        <v>0</v>
      </c>
      <c r="G323" s="132"/>
      <c r="H323" s="47"/>
      <c r="I323" s="61"/>
      <c r="J323" s="75"/>
    </row>
    <row r="324" spans="1:10" s="58" customFormat="1" ht="11.5" outlineLevel="1">
      <c r="A324" s="131" t="s">
        <v>561</v>
      </c>
      <c r="B324" s="60" t="s">
        <v>562</v>
      </c>
      <c r="C324" s="45" t="s">
        <v>47</v>
      </c>
      <c r="D324" s="70">
        <v>32</v>
      </c>
      <c r="E324" s="180"/>
      <c r="F324" s="180">
        <f>D324*E324</f>
        <v>0</v>
      </c>
      <c r="G324" s="132"/>
      <c r="H324" s="47"/>
      <c r="I324" s="61"/>
      <c r="J324" s="75"/>
    </row>
    <row r="325" spans="1:10" s="58" customFormat="1" ht="11.5" outlineLevel="1">
      <c r="A325" s="131" t="s">
        <v>563</v>
      </c>
      <c r="B325" s="60" t="s">
        <v>564</v>
      </c>
      <c r="C325" s="45" t="s">
        <v>31</v>
      </c>
      <c r="D325" s="70">
        <v>10</v>
      </c>
      <c r="E325" s="180"/>
      <c r="F325" s="180">
        <f>D325*E325</f>
        <v>0</v>
      </c>
      <c r="G325" s="132"/>
      <c r="H325" s="47"/>
      <c r="I325" s="61"/>
      <c r="J325" s="75"/>
    </row>
    <row r="326" spans="1:10" s="58" customFormat="1" ht="12" outlineLevel="1" thickBot="1">
      <c r="A326" s="131" t="s">
        <v>565</v>
      </c>
      <c r="B326" s="60" t="s">
        <v>566</v>
      </c>
      <c r="C326" s="45" t="s">
        <v>31</v>
      </c>
      <c r="D326" s="70">
        <v>8</v>
      </c>
      <c r="E326" s="180"/>
      <c r="F326" s="180">
        <f>D326*E326</f>
        <v>0</v>
      </c>
      <c r="G326" s="132"/>
      <c r="H326" s="47"/>
      <c r="I326" s="61"/>
      <c r="J326" s="75"/>
    </row>
    <row r="327" spans="1:10" s="42" customFormat="1" ht="25.5" customHeight="1">
      <c r="A327" s="140" t="s">
        <v>567</v>
      </c>
      <c r="B327" s="39" t="s">
        <v>568</v>
      </c>
      <c r="C327" s="40"/>
      <c r="D327" s="53"/>
      <c r="E327" s="181"/>
      <c r="F327" s="181">
        <f>F328+F346+F348</f>
        <v>0</v>
      </c>
      <c r="G327" s="141"/>
      <c r="I327" s="22"/>
      <c r="J327" s="22"/>
    </row>
    <row r="328" spans="1:10" s="58" customFormat="1" ht="27" customHeight="1">
      <c r="A328" s="65" t="s">
        <v>569</v>
      </c>
      <c r="B328" s="55" t="s">
        <v>570</v>
      </c>
      <c r="C328" s="56"/>
      <c r="D328" s="57"/>
      <c r="E328" s="179"/>
      <c r="F328" s="179">
        <f>SUM(F329:F345)</f>
        <v>0</v>
      </c>
      <c r="G328" s="130"/>
      <c r="H328" s="47"/>
      <c r="I328" s="61"/>
      <c r="J328" s="61"/>
    </row>
    <row r="329" spans="1:10" s="58" customFormat="1" ht="16.5" outlineLevel="1">
      <c r="A329" s="131" t="s">
        <v>571</v>
      </c>
      <c r="B329" s="60" t="s">
        <v>572</v>
      </c>
      <c r="C329" s="45" t="s">
        <v>573</v>
      </c>
      <c r="D329" s="70">
        <v>36537</v>
      </c>
      <c r="E329" s="180"/>
      <c r="F329" s="180">
        <f t="shared" ref="F329:F345" si="26">D329*E329</f>
        <v>0</v>
      </c>
      <c r="G329" s="132"/>
      <c r="H329" s="47"/>
      <c r="I329" s="61"/>
      <c r="J329" s="61"/>
    </row>
    <row r="330" spans="1:10" s="58" customFormat="1" ht="16.5" outlineLevel="1">
      <c r="A330" s="131" t="s">
        <v>574</v>
      </c>
      <c r="B330" s="60" t="s">
        <v>575</v>
      </c>
      <c r="C330" s="45" t="s">
        <v>573</v>
      </c>
      <c r="D330" s="70">
        <v>15325</v>
      </c>
      <c r="E330" s="180"/>
      <c r="F330" s="180">
        <f t="shared" si="26"/>
        <v>0</v>
      </c>
      <c r="G330" s="132"/>
      <c r="H330" s="47"/>
      <c r="I330" s="61"/>
      <c r="J330" s="61"/>
    </row>
    <row r="331" spans="1:10" s="58" customFormat="1" ht="16.5" outlineLevel="1">
      <c r="A331" s="131" t="s">
        <v>576</v>
      </c>
      <c r="B331" s="60" t="s">
        <v>577</v>
      </c>
      <c r="C331" s="45" t="s">
        <v>573</v>
      </c>
      <c r="D331" s="70">
        <v>8200</v>
      </c>
      <c r="E331" s="180"/>
      <c r="F331" s="180">
        <f t="shared" si="26"/>
        <v>0</v>
      </c>
      <c r="G331" s="132"/>
      <c r="H331" s="47"/>
      <c r="I331" s="61"/>
      <c r="J331" s="61"/>
    </row>
    <row r="332" spans="1:10" s="58" customFormat="1" ht="16.5" outlineLevel="1">
      <c r="A332" s="131" t="s">
        <v>578</v>
      </c>
      <c r="B332" s="60" t="s">
        <v>579</v>
      </c>
      <c r="C332" s="45" t="s">
        <v>573</v>
      </c>
      <c r="D332" s="70">
        <v>11250</v>
      </c>
      <c r="E332" s="180"/>
      <c r="F332" s="180">
        <f t="shared" si="26"/>
        <v>0</v>
      </c>
      <c r="G332" s="132"/>
      <c r="H332" s="47"/>
      <c r="I332" s="61"/>
      <c r="J332" s="61"/>
    </row>
    <row r="333" spans="1:10" s="58" customFormat="1" ht="23" outlineLevel="1">
      <c r="A333" s="131" t="s">
        <v>580</v>
      </c>
      <c r="B333" s="60" t="s">
        <v>581</v>
      </c>
      <c r="C333" s="45" t="s">
        <v>582</v>
      </c>
      <c r="D333" s="70">
        <v>8100</v>
      </c>
      <c r="E333" s="180"/>
      <c r="F333" s="180">
        <f t="shared" si="26"/>
        <v>0</v>
      </c>
      <c r="G333" s="132"/>
      <c r="H333" s="47"/>
      <c r="I333" s="61"/>
      <c r="J333" s="61"/>
    </row>
    <row r="334" spans="1:10" s="58" customFormat="1" ht="23" outlineLevel="1">
      <c r="A334" s="131" t="s">
        <v>583</v>
      </c>
      <c r="B334" s="60" t="s">
        <v>584</v>
      </c>
      <c r="C334" s="45" t="s">
        <v>582</v>
      </c>
      <c r="D334" s="70">
        <v>13500</v>
      </c>
      <c r="E334" s="180"/>
      <c r="F334" s="180">
        <f t="shared" si="26"/>
        <v>0</v>
      </c>
      <c r="G334" s="132"/>
      <c r="H334" s="47"/>
      <c r="I334" s="61"/>
      <c r="J334" s="61"/>
    </row>
    <row r="335" spans="1:10" s="58" customFormat="1" ht="34.5" outlineLevel="1">
      <c r="A335" s="131" t="s">
        <v>585</v>
      </c>
      <c r="B335" s="60" t="s">
        <v>586</v>
      </c>
      <c r="C335" s="45" t="s">
        <v>14</v>
      </c>
      <c r="D335" s="70">
        <v>540</v>
      </c>
      <c r="E335" s="180"/>
      <c r="F335" s="180">
        <f t="shared" si="26"/>
        <v>0</v>
      </c>
      <c r="G335" s="132"/>
      <c r="H335" s="47"/>
      <c r="I335" s="61"/>
      <c r="J335" s="61"/>
    </row>
    <row r="336" spans="1:10" s="58" customFormat="1" ht="16.5" outlineLevel="1">
      <c r="A336" s="131" t="s">
        <v>587</v>
      </c>
      <c r="B336" s="60" t="s">
        <v>588</v>
      </c>
      <c r="C336" s="45" t="s">
        <v>582</v>
      </c>
      <c r="D336" s="70">
        <v>50548</v>
      </c>
      <c r="E336" s="180"/>
      <c r="F336" s="180">
        <f t="shared" si="26"/>
        <v>0</v>
      </c>
      <c r="G336" s="132"/>
      <c r="H336" s="47"/>
      <c r="I336" s="61"/>
      <c r="J336" s="61"/>
    </row>
    <row r="337" spans="1:10" s="58" customFormat="1" ht="16.5" outlineLevel="1">
      <c r="A337" s="131" t="s">
        <v>589</v>
      </c>
      <c r="B337" s="60" t="s">
        <v>590</v>
      </c>
      <c r="C337" s="45" t="s">
        <v>582</v>
      </c>
      <c r="D337" s="70">
        <v>50548</v>
      </c>
      <c r="E337" s="180"/>
      <c r="F337" s="180">
        <f t="shared" si="26"/>
        <v>0</v>
      </c>
      <c r="G337" s="132"/>
      <c r="H337" s="47"/>
      <c r="I337" s="61"/>
      <c r="J337" s="61"/>
    </row>
    <row r="338" spans="1:10" s="58" customFormat="1" ht="23" outlineLevel="1">
      <c r="A338" s="131" t="s">
        <v>591</v>
      </c>
      <c r="B338" s="60" t="s">
        <v>592</v>
      </c>
      <c r="C338" s="45" t="s">
        <v>582</v>
      </c>
      <c r="D338" s="70">
        <v>50548</v>
      </c>
      <c r="E338" s="185"/>
      <c r="F338" s="180">
        <f t="shared" si="26"/>
        <v>0</v>
      </c>
      <c r="G338" s="132"/>
      <c r="H338" s="47"/>
      <c r="I338" s="61"/>
      <c r="J338" s="61"/>
    </row>
    <row r="339" spans="1:10" s="58" customFormat="1" ht="16.5" outlineLevel="1">
      <c r="A339" s="131" t="s">
        <v>593</v>
      </c>
      <c r="B339" s="60" t="s">
        <v>594</v>
      </c>
      <c r="C339" s="45" t="s">
        <v>582</v>
      </c>
      <c r="D339" s="70">
        <v>50548</v>
      </c>
      <c r="E339" s="185"/>
      <c r="F339" s="180">
        <f t="shared" si="26"/>
        <v>0</v>
      </c>
      <c r="G339" s="132"/>
      <c r="H339" s="47"/>
      <c r="I339" s="61"/>
      <c r="J339" s="61"/>
    </row>
    <row r="340" spans="1:10" s="58" customFormat="1" ht="25" outlineLevel="1">
      <c r="A340" s="131" t="s">
        <v>595</v>
      </c>
      <c r="B340" s="60" t="s">
        <v>1698</v>
      </c>
      <c r="C340" s="45" t="s">
        <v>582</v>
      </c>
      <c r="D340" s="70">
        <v>50548</v>
      </c>
      <c r="E340" s="185"/>
      <c r="F340" s="180">
        <f t="shared" si="26"/>
        <v>0</v>
      </c>
      <c r="G340" s="132" t="s">
        <v>1699</v>
      </c>
      <c r="H340" s="47"/>
      <c r="I340" s="61"/>
      <c r="J340" s="61"/>
    </row>
    <row r="341" spans="1:10" s="58" customFormat="1" ht="11.5" outlineLevel="1">
      <c r="A341" s="131" t="s">
        <v>596</v>
      </c>
      <c r="B341" s="60" t="s">
        <v>597</v>
      </c>
      <c r="C341" s="45" t="s">
        <v>22</v>
      </c>
      <c r="D341" s="70">
        <v>13715</v>
      </c>
      <c r="E341" s="185"/>
      <c r="F341" s="180">
        <f t="shared" si="26"/>
        <v>0</v>
      </c>
      <c r="G341" s="132"/>
      <c r="H341" s="47"/>
      <c r="I341" s="61"/>
      <c r="J341" s="61"/>
    </row>
    <row r="342" spans="1:10" s="58" customFormat="1" ht="11.5" outlineLevel="1">
      <c r="A342" s="131" t="s">
        <v>598</v>
      </c>
      <c r="B342" s="60" t="s">
        <v>599</v>
      </c>
      <c r="C342" s="45" t="s">
        <v>543</v>
      </c>
      <c r="D342" s="70">
        <v>1</v>
      </c>
      <c r="E342" s="180"/>
      <c r="F342" s="180">
        <f t="shared" si="26"/>
        <v>0</v>
      </c>
      <c r="G342" s="132"/>
      <c r="H342" s="47"/>
      <c r="I342" s="61"/>
      <c r="J342" s="61"/>
    </row>
    <row r="343" spans="1:10" s="58" customFormat="1" ht="11.5" outlineLevel="1">
      <c r="A343" s="131" t="s">
        <v>600</v>
      </c>
      <c r="B343" s="60" t="s">
        <v>601</v>
      </c>
      <c r="C343" s="45" t="s">
        <v>543</v>
      </c>
      <c r="D343" s="70">
        <v>1</v>
      </c>
      <c r="E343" s="180"/>
      <c r="F343" s="180">
        <f t="shared" si="26"/>
        <v>0</v>
      </c>
      <c r="G343" s="132"/>
      <c r="H343" s="47"/>
      <c r="I343" s="61"/>
      <c r="J343" s="61"/>
    </row>
    <row r="344" spans="1:10" s="58" customFormat="1" ht="11.5" outlineLevel="1">
      <c r="A344" s="131" t="s">
        <v>602</v>
      </c>
      <c r="B344" s="60" t="s">
        <v>603</v>
      </c>
      <c r="C344" s="45" t="s">
        <v>543</v>
      </c>
      <c r="D344" s="70">
        <v>1</v>
      </c>
      <c r="E344" s="180"/>
      <c r="F344" s="180">
        <f t="shared" si="26"/>
        <v>0</v>
      </c>
      <c r="G344" s="132"/>
      <c r="H344" s="47"/>
      <c r="I344" s="61"/>
      <c r="J344" s="61"/>
    </row>
    <row r="345" spans="1:10" s="58" customFormat="1" ht="11.5" outlineLevel="1">
      <c r="A345" s="131" t="s">
        <v>604</v>
      </c>
      <c r="B345" s="60" t="s">
        <v>1612</v>
      </c>
      <c r="C345" s="45" t="s">
        <v>543</v>
      </c>
      <c r="D345" s="70">
        <v>1</v>
      </c>
      <c r="E345" s="180"/>
      <c r="F345" s="180">
        <f t="shared" si="26"/>
        <v>0</v>
      </c>
      <c r="G345" s="132"/>
      <c r="H345" s="47"/>
      <c r="I345" s="61"/>
      <c r="J345" s="61"/>
    </row>
    <row r="346" spans="1:10" s="58" customFormat="1" ht="27" customHeight="1">
      <c r="A346" s="65" t="s">
        <v>605</v>
      </c>
      <c r="B346" s="55" t="s">
        <v>606</v>
      </c>
      <c r="C346" s="56"/>
      <c r="D346" s="57"/>
      <c r="E346" s="179"/>
      <c r="F346" s="179">
        <f>F347</f>
        <v>0</v>
      </c>
      <c r="G346" s="130"/>
      <c r="H346" s="47"/>
      <c r="I346" s="61"/>
      <c r="J346" s="61"/>
    </row>
    <row r="347" spans="1:10" s="58" customFormat="1" ht="11.5" outlineLevel="1">
      <c r="A347" s="131" t="s">
        <v>607</v>
      </c>
      <c r="B347" s="60" t="s">
        <v>608</v>
      </c>
      <c r="C347" s="45" t="s">
        <v>609</v>
      </c>
      <c r="D347" s="70">
        <v>910</v>
      </c>
      <c r="E347" s="180"/>
      <c r="F347" s="180">
        <f>D347*E347</f>
        <v>0</v>
      </c>
      <c r="G347" s="132"/>
      <c r="H347" s="47"/>
      <c r="I347" s="61"/>
      <c r="J347" s="61"/>
    </row>
    <row r="348" spans="1:10" s="58" customFormat="1" ht="27" customHeight="1">
      <c r="A348" s="65" t="s">
        <v>610</v>
      </c>
      <c r="B348" s="55" t="s">
        <v>611</v>
      </c>
      <c r="C348" s="56"/>
      <c r="D348" s="57"/>
      <c r="E348" s="179"/>
      <c r="F348" s="179">
        <f>SUM(F349:F350)</f>
        <v>0</v>
      </c>
      <c r="G348" s="130"/>
      <c r="H348" s="47"/>
      <c r="I348" s="61"/>
      <c r="J348" s="61"/>
    </row>
    <row r="349" spans="1:10" s="58" customFormat="1" ht="11.5" outlineLevel="1">
      <c r="A349" s="131" t="s">
        <v>612</v>
      </c>
      <c r="B349" s="60" t="s">
        <v>613</v>
      </c>
      <c r="C349" s="45" t="s">
        <v>104</v>
      </c>
      <c r="D349" s="70">
        <v>5</v>
      </c>
      <c r="E349" s="180"/>
      <c r="F349" s="180">
        <f>D349*E349</f>
        <v>0</v>
      </c>
      <c r="G349" s="132"/>
      <c r="H349" s="47"/>
      <c r="I349" s="61"/>
      <c r="J349" s="61"/>
    </row>
    <row r="350" spans="1:10" s="58" customFormat="1" ht="11.5" outlineLevel="1">
      <c r="A350" s="131" t="s">
        <v>614</v>
      </c>
      <c r="B350" s="60" t="s">
        <v>615</v>
      </c>
      <c r="C350" s="45" t="s">
        <v>104</v>
      </c>
      <c r="D350" s="70">
        <v>5.5</v>
      </c>
      <c r="E350" s="180"/>
      <c r="F350" s="180">
        <f>D350*E350</f>
        <v>0</v>
      </c>
      <c r="G350" s="132"/>
      <c r="H350" s="47"/>
      <c r="I350" s="61"/>
      <c r="J350" s="61"/>
    </row>
    <row r="351" spans="1:10" ht="13">
      <c r="A351" s="108" t="s">
        <v>1308</v>
      </c>
      <c r="B351" s="109" t="s">
        <v>1309</v>
      </c>
      <c r="C351" s="110"/>
      <c r="D351" s="110"/>
      <c r="E351" s="110"/>
      <c r="F351" s="111"/>
      <c r="G351" s="112"/>
    </row>
    <row r="352" spans="1:10">
      <c r="A352" s="113" t="s">
        <v>1310</v>
      </c>
      <c r="B352" s="114"/>
      <c r="C352" s="45"/>
      <c r="D352" s="45"/>
      <c r="E352" s="45"/>
      <c r="F352" s="43"/>
      <c r="G352" s="115"/>
    </row>
    <row r="353" spans="1:7">
      <c r="A353" s="113" t="s">
        <v>1311</v>
      </c>
      <c r="B353" s="114"/>
      <c r="C353" s="45"/>
      <c r="D353" s="45"/>
      <c r="E353" s="45"/>
      <c r="F353" s="43"/>
      <c r="G353" s="115"/>
    </row>
    <row r="354" spans="1:7">
      <c r="A354" s="113" t="s">
        <v>1312</v>
      </c>
      <c r="B354" s="114"/>
      <c r="C354" s="45"/>
      <c r="D354" s="45"/>
      <c r="E354" s="45"/>
      <c r="F354" s="43"/>
      <c r="G354" s="115"/>
    </row>
    <row r="355" spans="1:7">
      <c r="A355" s="113" t="s">
        <v>1313</v>
      </c>
      <c r="B355" s="114"/>
      <c r="C355" s="45"/>
      <c r="D355" s="45"/>
      <c r="E355" s="45"/>
      <c r="F355" s="43"/>
      <c r="G355" s="115"/>
    </row>
  </sheetData>
  <mergeCells count="4">
    <mergeCell ref="D2:G2"/>
    <mergeCell ref="D3:G3"/>
    <mergeCell ref="D4:G4"/>
    <mergeCell ref="A6:G6"/>
  </mergeCells>
  <phoneticPr fontId="177" type="noConversion"/>
  <printOptions horizontalCentered="1"/>
  <pageMargins left="0.51181102362204722" right="0.47244094488188981" top="0.6692913385826772" bottom="0.98425196850393704" header="0.15748031496062992" footer="0.47244094488188981"/>
  <pageSetup paperSize="9" scale="44" fitToHeight="0" orientation="portrait" r:id="rId1"/>
  <headerFooter scaleWithDoc="0" alignWithMargins="0">
    <oddFooter>&amp;L&amp;7Projekt: Terminal intermodalny w Zbąszynku, Loconi Intermodal S.A. 
File:&amp;F, Sheet:&amp;A&amp;C&amp;"Arial,Normalny"&amp;10&amp;K000000
&amp;"Calibri,Regular"&amp;8&amp;K000000#Confidentiality: Confidential&amp;"Cambria,Regular"&amp;K000000
&amp;R&amp;8&amp;P/&amp;N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CC5A1-79E8-4F71-B189-FBA52FFAF522}">
  <sheetPr>
    <pageSetUpPr fitToPage="1"/>
  </sheetPr>
  <dimension ref="A1:H461"/>
  <sheetViews>
    <sheetView view="pageBreakPreview" topLeftCell="A422" zoomScaleNormal="70" zoomScaleSheetLayoutView="100" workbookViewId="0">
      <selection activeCell="F443" sqref="F443"/>
    </sheetView>
  </sheetViews>
  <sheetFormatPr defaultRowHeight="14.5" outlineLevelRow="2"/>
  <cols>
    <col min="1" max="1" width="9.1796875" customWidth="1"/>
    <col min="2" max="2" width="82.90625" customWidth="1"/>
    <col min="3" max="3" width="11.6328125" customWidth="1"/>
    <col min="4" max="5" width="9.90625" customWidth="1"/>
    <col min="6" max="6" width="18.453125" customWidth="1"/>
    <col min="7" max="7" width="49.6328125" customWidth="1"/>
    <col min="8" max="22" width="40.54296875" customWidth="1"/>
  </cols>
  <sheetData>
    <row r="1" spans="1:8" ht="96" customHeight="1">
      <c r="A1" s="26"/>
      <c r="B1" s="126"/>
      <c r="C1" s="26"/>
      <c r="D1" s="26"/>
      <c r="E1" s="26"/>
      <c r="F1" s="78"/>
      <c r="G1" s="26"/>
    </row>
    <row r="2" spans="1:8" ht="96" customHeight="1">
      <c r="A2" s="30"/>
      <c r="B2" s="30"/>
      <c r="C2" s="21"/>
      <c r="D2" s="163"/>
      <c r="E2" s="163"/>
      <c r="F2" s="31"/>
      <c r="G2" s="32"/>
    </row>
    <row r="3" spans="1:8" ht="18.5" thickBot="1">
      <c r="A3" s="245" t="s">
        <v>616</v>
      </c>
      <c r="B3" s="245"/>
      <c r="C3" s="245"/>
      <c r="D3" s="245"/>
      <c r="E3" s="245"/>
      <c r="F3" s="245"/>
      <c r="G3" s="245"/>
    </row>
    <row r="4" spans="1:8" ht="26.4" customHeight="1">
      <c r="A4" s="147" t="s">
        <v>6</v>
      </c>
      <c r="B4" s="151" t="s">
        <v>7</v>
      </c>
      <c r="C4" s="150" t="s">
        <v>1583</v>
      </c>
      <c r="D4" s="127" t="s">
        <v>1584</v>
      </c>
      <c r="E4" s="34" t="s">
        <v>1588</v>
      </c>
      <c r="F4" s="152" t="s">
        <v>1589</v>
      </c>
      <c r="G4" s="146" t="s">
        <v>8</v>
      </c>
    </row>
    <row r="5" spans="1:8" ht="16" thickBot="1">
      <c r="A5" s="79"/>
      <c r="B5" s="80" t="s">
        <v>617</v>
      </c>
      <c r="C5" s="80"/>
      <c r="D5" s="80"/>
      <c r="E5" s="80"/>
      <c r="F5" s="205">
        <f>F6+F92+F116+F188+F354+F399+F457</f>
        <v>0</v>
      </c>
      <c r="G5" s="82"/>
    </row>
    <row r="6" spans="1:8">
      <c r="A6" s="83" t="s">
        <v>618</v>
      </c>
      <c r="B6" s="84" t="s">
        <v>619</v>
      </c>
      <c r="C6" s="85"/>
      <c r="D6" s="85"/>
      <c r="E6" s="194"/>
      <c r="F6" s="195">
        <f>F7+F15+F20+F31+F40</f>
        <v>0</v>
      </c>
      <c r="G6" s="86"/>
    </row>
    <row r="7" spans="1:8" outlineLevel="1">
      <c r="A7" s="87" t="s">
        <v>9</v>
      </c>
      <c r="B7" s="88" t="s">
        <v>620</v>
      </c>
      <c r="C7" s="56"/>
      <c r="D7" s="56"/>
      <c r="E7" s="192"/>
      <c r="F7" s="178">
        <f>SUM(F8:F14)</f>
        <v>0</v>
      </c>
      <c r="G7" s="89"/>
    </row>
    <row r="8" spans="1:8" outlineLevel="2">
      <c r="A8" s="90" t="s">
        <v>621</v>
      </c>
      <c r="B8" s="91" t="s">
        <v>622</v>
      </c>
      <c r="C8" s="45" t="s">
        <v>528</v>
      </c>
      <c r="D8" s="45">
        <v>71.5</v>
      </c>
      <c r="E8" s="193"/>
      <c r="F8" s="177">
        <f>D8*E8</f>
        <v>0</v>
      </c>
      <c r="G8" s="92"/>
    </row>
    <row r="9" spans="1:8" outlineLevel="2">
      <c r="A9" s="90" t="s">
        <v>623</v>
      </c>
      <c r="B9" s="91" t="s">
        <v>624</v>
      </c>
      <c r="C9" s="45" t="s">
        <v>528</v>
      </c>
      <c r="D9" s="45">
        <v>71.5</v>
      </c>
      <c r="E9" s="193"/>
      <c r="F9" s="177">
        <f t="shared" ref="F9:F14" si="0">D9*E9</f>
        <v>0</v>
      </c>
      <c r="G9" s="93"/>
    </row>
    <row r="10" spans="1:8" outlineLevel="2">
      <c r="A10" s="90" t="s">
        <v>625</v>
      </c>
      <c r="B10" s="91" t="s">
        <v>626</v>
      </c>
      <c r="C10" s="45" t="s">
        <v>528</v>
      </c>
      <c r="D10" s="45">
        <v>18.5</v>
      </c>
      <c r="E10" s="193"/>
      <c r="F10" s="177">
        <f t="shared" si="0"/>
        <v>0</v>
      </c>
      <c r="G10" s="93"/>
    </row>
    <row r="11" spans="1:8" ht="34.5" outlineLevel="2">
      <c r="A11" s="90" t="s">
        <v>627</v>
      </c>
      <c r="B11" s="91" t="s">
        <v>628</v>
      </c>
      <c r="C11" s="45" t="s">
        <v>528</v>
      </c>
      <c r="D11" s="45">
        <v>65.599999999999994</v>
      </c>
      <c r="E11" s="193"/>
      <c r="F11" s="177">
        <f t="shared" si="0"/>
        <v>0</v>
      </c>
      <c r="G11" s="94"/>
      <c r="H11" s="95"/>
    </row>
    <row r="12" spans="1:8" ht="34.5" outlineLevel="2">
      <c r="A12" s="90" t="s">
        <v>629</v>
      </c>
      <c r="B12" s="91" t="s">
        <v>630</v>
      </c>
      <c r="C12" s="45" t="s">
        <v>528</v>
      </c>
      <c r="D12" s="45">
        <v>298.7</v>
      </c>
      <c r="E12" s="193"/>
      <c r="F12" s="177">
        <f t="shared" si="0"/>
        <v>0</v>
      </c>
      <c r="G12" s="94"/>
      <c r="H12" s="95"/>
    </row>
    <row r="13" spans="1:8" ht="34.5" outlineLevel="2">
      <c r="A13" s="90" t="s">
        <v>631</v>
      </c>
      <c r="B13" s="91" t="s">
        <v>632</v>
      </c>
      <c r="C13" s="45" t="s">
        <v>528</v>
      </c>
      <c r="D13" s="45">
        <v>64.7</v>
      </c>
      <c r="E13" s="193"/>
      <c r="F13" s="177">
        <f t="shared" si="0"/>
        <v>0</v>
      </c>
      <c r="G13" s="96"/>
      <c r="H13" s="95"/>
    </row>
    <row r="14" spans="1:8" outlineLevel="2">
      <c r="A14" s="90" t="s">
        <v>1686</v>
      </c>
      <c r="B14" s="220" t="s">
        <v>1683</v>
      </c>
      <c r="C14" s="221" t="s">
        <v>42</v>
      </c>
      <c r="D14" s="221">
        <v>60.44</v>
      </c>
      <c r="E14" s="222"/>
      <c r="F14" s="177">
        <f t="shared" si="0"/>
        <v>0</v>
      </c>
      <c r="G14" s="96"/>
      <c r="H14" s="95"/>
    </row>
    <row r="15" spans="1:8" outlineLevel="1">
      <c r="A15" s="87" t="s">
        <v>10</v>
      </c>
      <c r="B15" s="88" t="s">
        <v>633</v>
      </c>
      <c r="C15" s="56"/>
      <c r="D15" s="56"/>
      <c r="E15" s="192"/>
      <c r="F15" s="178">
        <f>SUM(F16:F19)</f>
        <v>0</v>
      </c>
      <c r="G15" s="89"/>
    </row>
    <row r="16" spans="1:8" ht="34.5" outlineLevel="2">
      <c r="A16" s="90" t="s">
        <v>634</v>
      </c>
      <c r="B16" s="97" t="s">
        <v>635</v>
      </c>
      <c r="C16" s="45" t="s">
        <v>636</v>
      </c>
      <c r="D16" s="45">
        <v>2</v>
      </c>
      <c r="E16" s="193"/>
      <c r="F16" s="177">
        <f>D16*E16</f>
        <v>0</v>
      </c>
      <c r="G16" s="93"/>
    </row>
    <row r="17" spans="1:7" ht="46" outlineLevel="2">
      <c r="A17" s="90" t="s">
        <v>637</v>
      </c>
      <c r="B17" s="97" t="s">
        <v>638</v>
      </c>
      <c r="C17" s="45" t="s">
        <v>636</v>
      </c>
      <c r="D17" s="45">
        <v>1</v>
      </c>
      <c r="E17" s="193"/>
      <c r="F17" s="177">
        <f t="shared" ref="F17:F19" si="1">D17*E17</f>
        <v>0</v>
      </c>
      <c r="G17" s="93"/>
    </row>
    <row r="18" spans="1:7" ht="34.5" outlineLevel="2">
      <c r="A18" s="90" t="s">
        <v>639</v>
      </c>
      <c r="B18" s="97" t="s">
        <v>640</v>
      </c>
      <c r="C18" s="45" t="s">
        <v>636</v>
      </c>
      <c r="D18" s="45">
        <v>1</v>
      </c>
      <c r="E18" s="193"/>
      <c r="F18" s="177">
        <f t="shared" si="1"/>
        <v>0</v>
      </c>
      <c r="G18" s="93"/>
    </row>
    <row r="19" spans="1:7" ht="23" outlineLevel="2">
      <c r="A19" s="90" t="s">
        <v>641</v>
      </c>
      <c r="B19" s="97" t="s">
        <v>642</v>
      </c>
      <c r="C19" s="45" t="s">
        <v>636</v>
      </c>
      <c r="D19" s="45">
        <v>1</v>
      </c>
      <c r="E19" s="193"/>
      <c r="F19" s="177">
        <f t="shared" si="1"/>
        <v>0</v>
      </c>
      <c r="G19" s="93"/>
    </row>
    <row r="20" spans="1:7" outlineLevel="1">
      <c r="A20" s="87" t="s">
        <v>16</v>
      </c>
      <c r="B20" s="88" t="s">
        <v>643</v>
      </c>
      <c r="C20" s="56"/>
      <c r="D20" s="56"/>
      <c r="E20" s="192"/>
      <c r="F20" s="178">
        <f>SUM(F21:F30)</f>
        <v>0</v>
      </c>
      <c r="G20" s="89"/>
    </row>
    <row r="21" spans="1:7" ht="23" outlineLevel="2">
      <c r="A21" s="90" t="s">
        <v>644</v>
      </c>
      <c r="B21" s="91" t="s">
        <v>645</v>
      </c>
      <c r="C21" s="45" t="s">
        <v>636</v>
      </c>
      <c r="D21" s="45">
        <v>2</v>
      </c>
      <c r="E21" s="193"/>
      <c r="F21" s="177">
        <f>D21*E21</f>
        <v>0</v>
      </c>
      <c r="G21" s="93"/>
    </row>
    <row r="22" spans="1:7" ht="23" outlineLevel="2">
      <c r="A22" s="90" t="s">
        <v>646</v>
      </c>
      <c r="B22" s="91" t="s">
        <v>647</v>
      </c>
      <c r="C22" s="45" t="s">
        <v>636</v>
      </c>
      <c r="D22" s="45">
        <v>14</v>
      </c>
      <c r="E22" s="193"/>
      <c r="F22" s="177">
        <f t="shared" ref="F22:F30" si="2">D22*E22</f>
        <v>0</v>
      </c>
      <c r="G22" s="93"/>
    </row>
    <row r="23" spans="1:7" ht="23" outlineLevel="2">
      <c r="A23" s="90" t="s">
        <v>648</v>
      </c>
      <c r="B23" s="91" t="s">
        <v>649</v>
      </c>
      <c r="C23" s="45" t="s">
        <v>636</v>
      </c>
      <c r="D23" s="45">
        <v>7</v>
      </c>
      <c r="E23" s="193"/>
      <c r="F23" s="177">
        <f t="shared" si="2"/>
        <v>0</v>
      </c>
      <c r="G23" s="93"/>
    </row>
    <row r="24" spans="1:7" ht="23" outlineLevel="2">
      <c r="A24" s="90" t="s">
        <v>650</v>
      </c>
      <c r="B24" s="91" t="s">
        <v>649</v>
      </c>
      <c r="C24" s="45" t="s">
        <v>636</v>
      </c>
      <c r="D24" s="45">
        <v>2</v>
      </c>
      <c r="E24" s="193"/>
      <c r="F24" s="177">
        <f t="shared" si="2"/>
        <v>0</v>
      </c>
      <c r="G24" s="93"/>
    </row>
    <row r="25" spans="1:7" ht="23" outlineLevel="2">
      <c r="A25" s="90" t="s">
        <v>651</v>
      </c>
      <c r="B25" s="91" t="s">
        <v>649</v>
      </c>
      <c r="C25" s="45" t="s">
        <v>636</v>
      </c>
      <c r="D25" s="45">
        <v>4</v>
      </c>
      <c r="E25" s="193"/>
      <c r="F25" s="177">
        <f t="shared" si="2"/>
        <v>0</v>
      </c>
      <c r="G25" s="93"/>
    </row>
    <row r="26" spans="1:7" ht="23" outlineLevel="2">
      <c r="A26" s="90" t="s">
        <v>652</v>
      </c>
      <c r="B26" s="91" t="s">
        <v>649</v>
      </c>
      <c r="C26" s="45" t="s">
        <v>636</v>
      </c>
      <c r="D26" s="45">
        <v>4</v>
      </c>
      <c r="E26" s="193"/>
      <c r="F26" s="177">
        <f t="shared" si="2"/>
        <v>0</v>
      </c>
      <c r="G26" s="93"/>
    </row>
    <row r="27" spans="1:7" ht="23" outlineLevel="2">
      <c r="A27" s="90" t="s">
        <v>653</v>
      </c>
      <c r="B27" s="91" t="s">
        <v>654</v>
      </c>
      <c r="C27" s="45" t="s">
        <v>636</v>
      </c>
      <c r="D27" s="45">
        <v>2</v>
      </c>
      <c r="E27" s="193"/>
      <c r="F27" s="177">
        <f t="shared" si="2"/>
        <v>0</v>
      </c>
      <c r="G27" s="93"/>
    </row>
    <row r="28" spans="1:7" outlineLevel="2">
      <c r="A28" s="90" t="s">
        <v>655</v>
      </c>
      <c r="B28" s="91" t="s">
        <v>656</v>
      </c>
      <c r="C28" s="45" t="s">
        <v>636</v>
      </c>
      <c r="D28" s="45">
        <v>1</v>
      </c>
      <c r="E28" s="193"/>
      <c r="F28" s="177">
        <f t="shared" si="2"/>
        <v>0</v>
      </c>
      <c r="G28" s="93"/>
    </row>
    <row r="29" spans="1:7" outlineLevel="2">
      <c r="A29" s="90" t="s">
        <v>657</v>
      </c>
      <c r="B29" s="91" t="s">
        <v>658</v>
      </c>
      <c r="C29" s="45" t="s">
        <v>636</v>
      </c>
      <c r="D29" s="45">
        <v>1</v>
      </c>
      <c r="E29" s="193"/>
      <c r="F29" s="177">
        <f t="shared" si="2"/>
        <v>0</v>
      </c>
      <c r="G29" s="93"/>
    </row>
    <row r="30" spans="1:7" outlineLevel="2">
      <c r="A30" s="90" t="s">
        <v>659</v>
      </c>
      <c r="B30" s="91" t="s">
        <v>660</v>
      </c>
      <c r="C30" s="45" t="s">
        <v>31</v>
      </c>
      <c r="D30" s="45">
        <v>1</v>
      </c>
      <c r="E30" s="193"/>
      <c r="F30" s="177">
        <f t="shared" si="2"/>
        <v>0</v>
      </c>
      <c r="G30" s="93"/>
    </row>
    <row r="31" spans="1:7" outlineLevel="1">
      <c r="A31" s="87" t="s">
        <v>18</v>
      </c>
      <c r="B31" s="88" t="s">
        <v>661</v>
      </c>
      <c r="C31" s="56"/>
      <c r="D31" s="56"/>
      <c r="E31" s="192"/>
      <c r="F31" s="178">
        <f>SUM(F32:F39)</f>
        <v>0</v>
      </c>
      <c r="G31" s="89"/>
    </row>
    <row r="32" spans="1:7" ht="34.5" outlineLevel="2">
      <c r="A32" s="90" t="s">
        <v>662</v>
      </c>
      <c r="B32" s="91" t="s">
        <v>663</v>
      </c>
      <c r="C32" s="45" t="s">
        <v>528</v>
      </c>
      <c r="D32" s="45">
        <v>203.3</v>
      </c>
      <c r="E32" s="193"/>
      <c r="F32" s="177">
        <f>D32*E32</f>
        <v>0</v>
      </c>
      <c r="G32" s="98"/>
    </row>
    <row r="33" spans="1:8" outlineLevel="2">
      <c r="A33" s="90" t="s">
        <v>664</v>
      </c>
      <c r="B33" s="91" t="s">
        <v>665</v>
      </c>
      <c r="C33" s="45" t="s">
        <v>528</v>
      </c>
      <c r="D33" s="45">
        <v>32.4</v>
      </c>
      <c r="E33" s="193"/>
      <c r="F33" s="177">
        <f t="shared" ref="F33:F39" si="3">D33*E33</f>
        <v>0</v>
      </c>
      <c r="G33" s="98"/>
    </row>
    <row r="34" spans="1:8" s="213" customFormat="1" outlineLevel="2">
      <c r="A34" s="90" t="s">
        <v>666</v>
      </c>
      <c r="B34" s="91" t="s">
        <v>667</v>
      </c>
      <c r="C34" s="45" t="s">
        <v>668</v>
      </c>
      <c r="D34" s="45">
        <v>61.1</v>
      </c>
      <c r="E34" s="193"/>
      <c r="F34" s="177">
        <f t="shared" si="3"/>
        <v>0</v>
      </c>
      <c r="G34" s="98"/>
    </row>
    <row r="35" spans="1:8" ht="92" outlineLevel="2">
      <c r="A35" s="90" t="s">
        <v>669</v>
      </c>
      <c r="B35" s="99" t="s">
        <v>670</v>
      </c>
      <c r="C35" s="45" t="s">
        <v>31</v>
      </c>
      <c r="D35" s="45">
        <v>1</v>
      </c>
      <c r="E35" s="193"/>
      <c r="F35" s="177">
        <f t="shared" si="3"/>
        <v>0</v>
      </c>
      <c r="G35" s="98"/>
    </row>
    <row r="36" spans="1:8" outlineLevel="2">
      <c r="A36" s="90" t="s">
        <v>671</v>
      </c>
      <c r="B36" s="99" t="s">
        <v>1685</v>
      </c>
      <c r="C36" s="45" t="s">
        <v>31</v>
      </c>
      <c r="D36" s="164">
        <v>1</v>
      </c>
      <c r="E36" s="201"/>
      <c r="F36" s="177">
        <f t="shared" ref="F36:F37" si="4">D36*E36</f>
        <v>0</v>
      </c>
    </row>
    <row r="37" spans="1:8" outlineLevel="2">
      <c r="A37" s="90" t="s">
        <v>673</v>
      </c>
      <c r="B37" s="99" t="s">
        <v>1696</v>
      </c>
      <c r="C37" s="45" t="s">
        <v>31</v>
      </c>
      <c r="D37" s="164">
        <v>1</v>
      </c>
      <c r="E37" s="201"/>
      <c r="F37" s="177">
        <f t="shared" si="4"/>
        <v>0</v>
      </c>
    </row>
    <row r="38" spans="1:8" outlineLevel="2">
      <c r="A38" s="90" t="s">
        <v>1684</v>
      </c>
      <c r="B38" s="99" t="s">
        <v>672</v>
      </c>
      <c r="C38" s="45" t="s">
        <v>31</v>
      </c>
      <c r="D38" s="164">
        <v>1</v>
      </c>
      <c r="E38" s="201"/>
      <c r="F38" s="177">
        <f t="shared" si="3"/>
        <v>0</v>
      </c>
    </row>
    <row r="39" spans="1:8" outlineLevel="2">
      <c r="A39" s="90" t="s">
        <v>1695</v>
      </c>
      <c r="B39" s="91" t="s">
        <v>674</v>
      </c>
      <c r="C39" s="45" t="s">
        <v>31</v>
      </c>
      <c r="D39" s="45">
        <v>2</v>
      </c>
      <c r="E39" s="193"/>
      <c r="F39" s="177">
        <f t="shared" si="3"/>
        <v>0</v>
      </c>
      <c r="G39" s="98"/>
    </row>
    <row r="40" spans="1:8" outlineLevel="1">
      <c r="A40" s="87" t="s">
        <v>20</v>
      </c>
      <c r="B40" s="88" t="s">
        <v>675</v>
      </c>
      <c r="C40" s="56"/>
      <c r="D40" s="56"/>
      <c r="E40" s="192"/>
      <c r="F40" s="178">
        <f>SUM(F41:F91)</f>
        <v>0</v>
      </c>
      <c r="G40" s="89"/>
    </row>
    <row r="41" spans="1:8" outlineLevel="2">
      <c r="A41" s="100" t="s">
        <v>676</v>
      </c>
      <c r="B41" s="101" t="s">
        <v>677</v>
      </c>
      <c r="C41" s="102"/>
      <c r="D41" s="102"/>
      <c r="E41" s="202"/>
      <c r="F41" s="203"/>
      <c r="G41" s="103"/>
    </row>
    <row r="42" spans="1:8" outlineLevel="2">
      <c r="A42" s="90" t="s">
        <v>678</v>
      </c>
      <c r="B42" s="104" t="s">
        <v>679</v>
      </c>
      <c r="C42" s="45" t="s">
        <v>528</v>
      </c>
      <c r="D42" s="45">
        <v>192.6</v>
      </c>
      <c r="E42" s="193"/>
      <c r="F42" s="177">
        <f>D42*E42</f>
        <v>0</v>
      </c>
      <c r="G42" s="98"/>
    </row>
    <row r="43" spans="1:8" outlineLevel="2">
      <c r="A43" s="90" t="s">
        <v>680</v>
      </c>
      <c r="B43" s="105" t="s">
        <v>681</v>
      </c>
      <c r="C43" s="45" t="s">
        <v>528</v>
      </c>
      <c r="D43" s="45">
        <v>3.4</v>
      </c>
      <c r="E43" s="193"/>
      <c r="F43" s="177">
        <f t="shared" ref="F43:F44" si="5">D43*E43</f>
        <v>0</v>
      </c>
      <c r="G43" s="98"/>
    </row>
    <row r="44" spans="1:8" outlineLevel="2">
      <c r="A44" s="90" t="s">
        <v>682</v>
      </c>
      <c r="B44" s="105" t="s">
        <v>683</v>
      </c>
      <c r="C44" s="45" t="s">
        <v>528</v>
      </c>
      <c r="D44" s="45">
        <v>193</v>
      </c>
      <c r="E44" s="193"/>
      <c r="F44" s="177">
        <f t="shared" si="5"/>
        <v>0</v>
      </c>
      <c r="G44" s="98"/>
    </row>
    <row r="45" spans="1:8" outlineLevel="2">
      <c r="A45" s="100" t="s">
        <v>684</v>
      </c>
      <c r="B45" s="101" t="s">
        <v>685</v>
      </c>
      <c r="C45" s="102"/>
      <c r="D45" s="102"/>
      <c r="E45" s="202"/>
      <c r="F45" s="203"/>
      <c r="G45" s="103"/>
    </row>
    <row r="46" spans="1:8" outlineLevel="2">
      <c r="A46" s="90" t="s">
        <v>686</v>
      </c>
      <c r="B46" s="105" t="s">
        <v>687</v>
      </c>
      <c r="C46" s="45" t="s">
        <v>528</v>
      </c>
      <c r="D46" s="45">
        <v>249.6</v>
      </c>
      <c r="E46" s="193"/>
      <c r="F46" s="177">
        <f>D46*E46</f>
        <v>0</v>
      </c>
      <c r="G46" s="98"/>
      <c r="H46" s="95"/>
    </row>
    <row r="47" spans="1:8" ht="23" outlineLevel="2">
      <c r="A47" s="90" t="s">
        <v>688</v>
      </c>
      <c r="B47" s="104" t="s">
        <v>689</v>
      </c>
      <c r="C47" s="45" t="s">
        <v>528</v>
      </c>
      <c r="D47" s="45">
        <v>434</v>
      </c>
      <c r="E47" s="193"/>
      <c r="F47" s="177">
        <f t="shared" ref="F47:F54" si="6">D47*E47</f>
        <v>0</v>
      </c>
      <c r="G47" s="98"/>
      <c r="H47" s="95"/>
    </row>
    <row r="48" spans="1:8" ht="23" outlineLevel="2">
      <c r="A48" s="90" t="s">
        <v>690</v>
      </c>
      <c r="B48" s="105" t="s">
        <v>691</v>
      </c>
      <c r="C48" s="45" t="s">
        <v>528</v>
      </c>
      <c r="D48" s="45">
        <v>80.2</v>
      </c>
      <c r="E48" s="193"/>
      <c r="F48" s="177">
        <f t="shared" si="6"/>
        <v>0</v>
      </c>
      <c r="G48" s="98"/>
      <c r="H48" s="95"/>
    </row>
    <row r="49" spans="1:8" ht="23" outlineLevel="2">
      <c r="A49" s="90" t="s">
        <v>692</v>
      </c>
      <c r="B49" s="105" t="s">
        <v>693</v>
      </c>
      <c r="C49" s="45" t="s">
        <v>528</v>
      </c>
      <c r="D49" s="45">
        <v>324.8</v>
      </c>
      <c r="E49" s="193"/>
      <c r="F49" s="177">
        <f t="shared" si="6"/>
        <v>0</v>
      </c>
      <c r="G49" s="98"/>
      <c r="H49" s="95"/>
    </row>
    <row r="50" spans="1:8" ht="23" outlineLevel="2">
      <c r="A50" s="90" t="s">
        <v>694</v>
      </c>
      <c r="B50" s="105" t="s">
        <v>695</v>
      </c>
      <c r="C50" s="45" t="s">
        <v>528</v>
      </c>
      <c r="D50" s="45">
        <v>32</v>
      </c>
      <c r="E50" s="193"/>
      <c r="F50" s="177">
        <f t="shared" si="6"/>
        <v>0</v>
      </c>
      <c r="G50" s="98"/>
    </row>
    <row r="51" spans="1:8" outlineLevel="2">
      <c r="A51" s="90" t="s">
        <v>696</v>
      </c>
      <c r="B51" s="105" t="s">
        <v>697</v>
      </c>
      <c r="C51" s="45" t="s">
        <v>528</v>
      </c>
      <c r="D51" s="45">
        <v>27.4</v>
      </c>
      <c r="E51" s="193"/>
      <c r="F51" s="177">
        <f t="shared" si="6"/>
        <v>0</v>
      </c>
      <c r="G51" s="98"/>
    </row>
    <row r="52" spans="1:8" ht="23" outlineLevel="2">
      <c r="A52" s="90" t="s">
        <v>698</v>
      </c>
      <c r="B52" s="104" t="s">
        <v>699</v>
      </c>
      <c r="C52" s="45" t="s">
        <v>528</v>
      </c>
      <c r="D52" s="45">
        <v>47.8</v>
      </c>
      <c r="E52" s="193"/>
      <c r="F52" s="177">
        <f t="shared" si="6"/>
        <v>0</v>
      </c>
      <c r="G52" s="98"/>
    </row>
    <row r="53" spans="1:8" outlineLevel="2">
      <c r="A53" s="90" t="s">
        <v>700</v>
      </c>
      <c r="B53" s="104" t="s">
        <v>701</v>
      </c>
      <c r="C53" s="45" t="s">
        <v>528</v>
      </c>
      <c r="D53" s="45">
        <v>1050</v>
      </c>
      <c r="E53" s="193"/>
      <c r="F53" s="177">
        <f t="shared" si="6"/>
        <v>0</v>
      </c>
      <c r="G53" s="98"/>
    </row>
    <row r="54" spans="1:8" outlineLevel="2">
      <c r="A54" s="90" t="s">
        <v>702</v>
      </c>
      <c r="B54" s="104" t="s">
        <v>703</v>
      </c>
      <c r="C54" s="45" t="s">
        <v>528</v>
      </c>
      <c r="D54" s="45">
        <v>145</v>
      </c>
      <c r="E54" s="193"/>
      <c r="F54" s="177">
        <f t="shared" si="6"/>
        <v>0</v>
      </c>
      <c r="G54" s="98"/>
    </row>
    <row r="55" spans="1:8" outlineLevel="2">
      <c r="A55" s="100" t="s">
        <v>704</v>
      </c>
      <c r="B55" s="101" t="s">
        <v>705</v>
      </c>
      <c r="C55" s="102"/>
      <c r="D55" s="102"/>
      <c r="E55" s="202"/>
      <c r="F55" s="203"/>
      <c r="G55" s="103"/>
    </row>
    <row r="56" spans="1:8" ht="23" outlineLevel="2">
      <c r="A56" s="90" t="s">
        <v>706</v>
      </c>
      <c r="B56" s="105" t="s">
        <v>707</v>
      </c>
      <c r="C56" s="45" t="s">
        <v>636</v>
      </c>
      <c r="D56" s="45">
        <v>3</v>
      </c>
      <c r="E56" s="193"/>
      <c r="F56" s="177">
        <f>D56*E56</f>
        <v>0</v>
      </c>
      <c r="G56" s="98"/>
    </row>
    <row r="57" spans="1:8" ht="23" outlineLevel="2">
      <c r="A57" s="90" t="s">
        <v>708</v>
      </c>
      <c r="B57" s="105" t="s">
        <v>709</v>
      </c>
      <c r="C57" s="45" t="s">
        <v>636</v>
      </c>
      <c r="D57" s="45">
        <v>7</v>
      </c>
      <c r="E57" s="193"/>
      <c r="F57" s="177">
        <f t="shared" ref="F57:F61" si="7">D57*E57</f>
        <v>0</v>
      </c>
      <c r="G57" s="98"/>
    </row>
    <row r="58" spans="1:8" outlineLevel="2">
      <c r="A58" s="90" t="s">
        <v>710</v>
      </c>
      <c r="B58" s="105" t="s">
        <v>711</v>
      </c>
      <c r="C58" s="45" t="s">
        <v>636</v>
      </c>
      <c r="D58" s="45">
        <v>7</v>
      </c>
      <c r="E58" s="193"/>
      <c r="F58" s="177">
        <f t="shared" si="7"/>
        <v>0</v>
      </c>
      <c r="G58" s="98"/>
    </row>
    <row r="59" spans="1:8" ht="34.5" outlineLevel="2">
      <c r="A59" s="90" t="s">
        <v>712</v>
      </c>
      <c r="B59" s="105" t="s">
        <v>713</v>
      </c>
      <c r="C59" s="45" t="s">
        <v>636</v>
      </c>
      <c r="D59" s="45">
        <v>7</v>
      </c>
      <c r="E59" s="193"/>
      <c r="F59" s="177">
        <f t="shared" si="7"/>
        <v>0</v>
      </c>
      <c r="G59" s="98"/>
    </row>
    <row r="60" spans="1:8" ht="34.5" outlineLevel="2">
      <c r="A60" s="90" t="s">
        <v>714</v>
      </c>
      <c r="B60" s="105" t="s">
        <v>715</v>
      </c>
      <c r="C60" s="45" t="s">
        <v>636</v>
      </c>
      <c r="D60" s="45">
        <v>1</v>
      </c>
      <c r="E60" s="193"/>
      <c r="F60" s="177">
        <f t="shared" si="7"/>
        <v>0</v>
      </c>
      <c r="G60" s="98"/>
    </row>
    <row r="61" spans="1:8" ht="23" outlineLevel="2">
      <c r="A61" s="90" t="s">
        <v>716</v>
      </c>
      <c r="B61" s="105" t="s">
        <v>717</v>
      </c>
      <c r="C61" s="45" t="s">
        <v>636</v>
      </c>
      <c r="D61" s="45">
        <v>1</v>
      </c>
      <c r="E61" s="193"/>
      <c r="F61" s="177">
        <f t="shared" si="7"/>
        <v>0</v>
      </c>
      <c r="G61" s="98"/>
    </row>
    <row r="62" spans="1:8" outlineLevel="2">
      <c r="A62" s="100" t="s">
        <v>718</v>
      </c>
      <c r="B62" s="101" t="s">
        <v>719</v>
      </c>
      <c r="C62" s="102"/>
      <c r="D62" s="102"/>
      <c r="E62" s="202"/>
      <c r="F62" s="203"/>
      <c r="G62" s="103"/>
    </row>
    <row r="63" spans="1:8" ht="23" outlineLevel="2">
      <c r="A63" s="90" t="s">
        <v>720</v>
      </c>
      <c r="B63" s="91" t="s">
        <v>721</v>
      </c>
      <c r="C63" s="45" t="s">
        <v>636</v>
      </c>
      <c r="D63" s="45">
        <v>4</v>
      </c>
      <c r="E63" s="193"/>
      <c r="F63" s="177">
        <f>D63*E63</f>
        <v>0</v>
      </c>
      <c r="G63" s="98"/>
    </row>
    <row r="64" spans="1:8" outlineLevel="2">
      <c r="A64" s="100" t="s">
        <v>722</v>
      </c>
      <c r="B64" s="101" t="s">
        <v>723</v>
      </c>
      <c r="C64" s="102"/>
      <c r="D64" s="102"/>
      <c r="E64" s="202"/>
      <c r="F64" s="203"/>
      <c r="G64" s="103"/>
    </row>
    <row r="65" spans="1:7" outlineLevel="2">
      <c r="A65" s="90" t="s">
        <v>724</v>
      </c>
      <c r="B65" s="104" t="s">
        <v>725</v>
      </c>
      <c r="C65" s="45" t="s">
        <v>528</v>
      </c>
      <c r="D65" s="45">
        <v>352.2</v>
      </c>
      <c r="E65" s="193"/>
      <c r="F65" s="177">
        <f>D65*E65</f>
        <v>0</v>
      </c>
      <c r="G65" s="98"/>
    </row>
    <row r="66" spans="1:7" outlineLevel="2">
      <c r="A66" s="100" t="s">
        <v>726</v>
      </c>
      <c r="B66" s="101" t="s">
        <v>727</v>
      </c>
      <c r="C66" s="102"/>
      <c r="D66" s="102"/>
      <c r="E66" s="202"/>
      <c r="F66" s="203"/>
      <c r="G66" s="103"/>
    </row>
    <row r="67" spans="1:7" outlineLevel="2">
      <c r="A67" s="90" t="s">
        <v>728</v>
      </c>
      <c r="B67" s="106" t="s">
        <v>729</v>
      </c>
      <c r="C67" s="45" t="s">
        <v>31</v>
      </c>
      <c r="D67" s="165">
        <v>6</v>
      </c>
      <c r="E67" s="198"/>
      <c r="F67" s="199">
        <f>D67*E67</f>
        <v>0</v>
      </c>
      <c r="G67" s="107"/>
    </row>
    <row r="68" spans="1:7" outlineLevel="2">
      <c r="A68" s="90" t="s">
        <v>728</v>
      </c>
      <c r="B68" s="106" t="s">
        <v>1687</v>
      </c>
      <c r="C68" s="45" t="s">
        <v>31</v>
      </c>
      <c r="D68" s="165">
        <v>1</v>
      </c>
      <c r="E68" s="198"/>
      <c r="F68" s="199">
        <f>D68*E68</f>
        <v>0</v>
      </c>
      <c r="G68" s="107"/>
    </row>
    <row r="69" spans="1:7" outlineLevel="2">
      <c r="A69" s="90" t="s">
        <v>730</v>
      </c>
      <c r="B69" s="106" t="s">
        <v>731</v>
      </c>
      <c r="C69" s="45" t="s">
        <v>31</v>
      </c>
      <c r="D69" s="165">
        <v>2</v>
      </c>
      <c r="E69" s="198"/>
      <c r="F69" s="199">
        <f t="shared" ref="F69:F75" si="8">D69*E69</f>
        <v>0</v>
      </c>
      <c r="G69" s="107"/>
    </row>
    <row r="70" spans="1:7" outlineLevel="2">
      <c r="A70" s="90" t="s">
        <v>732</v>
      </c>
      <c r="B70" s="106" t="s">
        <v>733</v>
      </c>
      <c r="C70" s="45" t="s">
        <v>31</v>
      </c>
      <c r="D70" s="165">
        <v>1</v>
      </c>
      <c r="E70" s="198"/>
      <c r="F70" s="199">
        <f t="shared" si="8"/>
        <v>0</v>
      </c>
      <c r="G70" s="107"/>
    </row>
    <row r="71" spans="1:7" outlineLevel="2">
      <c r="A71" s="90" t="s">
        <v>734</v>
      </c>
      <c r="B71" s="106" t="s">
        <v>735</v>
      </c>
      <c r="C71" s="45" t="s">
        <v>31</v>
      </c>
      <c r="D71" s="165">
        <v>5</v>
      </c>
      <c r="E71" s="198"/>
      <c r="F71" s="199">
        <f t="shared" si="8"/>
        <v>0</v>
      </c>
      <c r="G71" s="107"/>
    </row>
    <row r="72" spans="1:7" outlineLevel="2">
      <c r="A72" s="90" t="s">
        <v>736</v>
      </c>
      <c r="B72" s="106" t="s">
        <v>737</v>
      </c>
      <c r="C72" s="45" t="s">
        <v>31</v>
      </c>
      <c r="D72" s="165">
        <v>6</v>
      </c>
      <c r="E72" s="198"/>
      <c r="F72" s="199">
        <f t="shared" si="8"/>
        <v>0</v>
      </c>
      <c r="G72" s="107"/>
    </row>
    <row r="73" spans="1:7" outlineLevel="2">
      <c r="A73" s="90" t="s">
        <v>738</v>
      </c>
      <c r="B73" s="106" t="s">
        <v>739</v>
      </c>
      <c r="C73" s="45" t="s">
        <v>31</v>
      </c>
      <c r="D73" s="165">
        <v>6</v>
      </c>
      <c r="E73" s="198"/>
      <c r="F73" s="199">
        <f t="shared" si="8"/>
        <v>0</v>
      </c>
      <c r="G73" s="107"/>
    </row>
    <row r="74" spans="1:7" outlineLevel="2">
      <c r="A74" s="90" t="s">
        <v>740</v>
      </c>
      <c r="B74" s="106" t="s">
        <v>741</v>
      </c>
      <c r="C74" s="45" t="s">
        <v>31</v>
      </c>
      <c r="D74" s="165">
        <v>1</v>
      </c>
      <c r="E74" s="198"/>
      <c r="F74" s="199">
        <f t="shared" si="8"/>
        <v>0</v>
      </c>
      <c r="G74" s="107"/>
    </row>
    <row r="75" spans="1:7" ht="23" outlineLevel="2">
      <c r="A75" s="90" t="s">
        <v>742</v>
      </c>
      <c r="B75" s="106" t="s">
        <v>743</v>
      </c>
      <c r="C75" s="45" t="s">
        <v>31</v>
      </c>
      <c r="D75" s="165">
        <v>1</v>
      </c>
      <c r="E75" s="198"/>
      <c r="F75" s="199">
        <f t="shared" si="8"/>
        <v>0</v>
      </c>
      <c r="G75" s="107"/>
    </row>
    <row r="76" spans="1:7" outlineLevel="2">
      <c r="A76" s="100" t="s">
        <v>744</v>
      </c>
      <c r="B76" s="101" t="s">
        <v>745</v>
      </c>
      <c r="C76" s="102"/>
      <c r="D76" s="102"/>
      <c r="E76" s="202"/>
      <c r="F76" s="203"/>
      <c r="G76" s="103"/>
    </row>
    <row r="77" spans="1:7" ht="27" customHeight="1" outlineLevel="2">
      <c r="A77" s="90" t="s">
        <v>746</v>
      </c>
      <c r="B77" s="105" t="s">
        <v>747</v>
      </c>
      <c r="C77" s="45" t="s">
        <v>636</v>
      </c>
      <c r="D77" s="45">
        <v>1</v>
      </c>
      <c r="E77" s="193"/>
      <c r="F77" s="177">
        <f t="shared" ref="F77:F91" si="9">D77*E77</f>
        <v>0</v>
      </c>
      <c r="G77" s="98"/>
    </row>
    <row r="78" spans="1:7" ht="23" outlineLevel="2">
      <c r="A78" s="218" t="s">
        <v>748</v>
      </c>
      <c r="B78" s="106" t="s">
        <v>750</v>
      </c>
      <c r="C78" s="45" t="s">
        <v>668</v>
      </c>
      <c r="D78" s="165">
        <v>9.7799999999999994</v>
      </c>
      <c r="E78" s="198"/>
      <c r="F78" s="177">
        <f t="shared" si="9"/>
        <v>0</v>
      </c>
      <c r="G78" s="107"/>
    </row>
    <row r="79" spans="1:7" outlineLevel="2">
      <c r="A79" s="90" t="s">
        <v>749</v>
      </c>
      <c r="B79" s="106" t="s">
        <v>752</v>
      </c>
      <c r="C79" s="45" t="s">
        <v>668</v>
      </c>
      <c r="D79" s="165">
        <v>10.1</v>
      </c>
      <c r="E79" s="198"/>
      <c r="F79" s="177">
        <f t="shared" si="9"/>
        <v>0</v>
      </c>
      <c r="G79" s="107"/>
    </row>
    <row r="80" spans="1:7" outlineLevel="2">
      <c r="A80" s="90" t="s">
        <v>751</v>
      </c>
      <c r="B80" s="105" t="s">
        <v>754</v>
      </c>
      <c r="C80" s="45" t="s">
        <v>636</v>
      </c>
      <c r="D80" s="45">
        <v>4</v>
      </c>
      <c r="E80" s="193"/>
      <c r="F80" s="177">
        <f t="shared" si="9"/>
        <v>0</v>
      </c>
      <c r="G80" s="98"/>
    </row>
    <row r="81" spans="1:7" ht="23" outlineLevel="2">
      <c r="A81" s="90" t="s">
        <v>753</v>
      </c>
      <c r="B81" s="106" t="s">
        <v>756</v>
      </c>
      <c r="C81" s="45" t="s">
        <v>31</v>
      </c>
      <c r="D81" s="165">
        <v>1</v>
      </c>
      <c r="E81" s="198"/>
      <c r="F81" s="177">
        <f t="shared" si="9"/>
        <v>0</v>
      </c>
      <c r="G81" s="107"/>
    </row>
    <row r="82" spans="1:7" ht="23" outlineLevel="2">
      <c r="A82" s="90" t="s">
        <v>755</v>
      </c>
      <c r="B82" s="106" t="s">
        <v>758</v>
      </c>
      <c r="C82" s="45" t="s">
        <v>31</v>
      </c>
      <c r="D82" s="165">
        <v>2</v>
      </c>
      <c r="E82" s="198"/>
      <c r="F82" s="177">
        <f t="shared" si="9"/>
        <v>0</v>
      </c>
      <c r="G82" s="107"/>
    </row>
    <row r="83" spans="1:7" ht="23" outlineLevel="2">
      <c r="A83" s="90" t="s">
        <v>757</v>
      </c>
      <c r="B83" s="106" t="s">
        <v>760</v>
      </c>
      <c r="C83" s="45" t="s">
        <v>31</v>
      </c>
      <c r="D83" s="165">
        <v>2</v>
      </c>
      <c r="E83" s="198"/>
      <c r="F83" s="177">
        <f t="shared" si="9"/>
        <v>0</v>
      </c>
      <c r="G83" s="107"/>
    </row>
    <row r="84" spans="1:7" ht="34.5" outlineLevel="2">
      <c r="A84" s="90" t="s">
        <v>759</v>
      </c>
      <c r="B84" s="105" t="s">
        <v>1639</v>
      </c>
      <c r="C84" s="45" t="s">
        <v>636</v>
      </c>
      <c r="D84" s="45">
        <v>8</v>
      </c>
      <c r="E84" s="193"/>
      <c r="F84" s="177">
        <f t="shared" si="9"/>
        <v>0</v>
      </c>
      <c r="G84" s="98"/>
    </row>
    <row r="85" spans="1:7" ht="25.75" customHeight="1" outlineLevel="2">
      <c r="A85" s="90" t="s">
        <v>761</v>
      </c>
      <c r="B85" s="105" t="s">
        <v>763</v>
      </c>
      <c r="C85" s="45" t="s">
        <v>31</v>
      </c>
      <c r="D85" s="45">
        <v>2</v>
      </c>
      <c r="E85" s="193"/>
      <c r="F85" s="177">
        <f t="shared" si="9"/>
        <v>0</v>
      </c>
      <c r="G85" s="98"/>
    </row>
    <row r="86" spans="1:7" ht="29.4" customHeight="1" outlineLevel="2">
      <c r="A86" s="90" t="s">
        <v>762</v>
      </c>
      <c r="B86" s="168" t="s">
        <v>1596</v>
      </c>
      <c r="C86" s="169" t="s">
        <v>31</v>
      </c>
      <c r="D86" s="169">
        <v>1</v>
      </c>
      <c r="E86" s="204"/>
      <c r="F86" s="177">
        <f t="shared" si="9"/>
        <v>0</v>
      </c>
      <c r="G86" s="170"/>
    </row>
    <row r="87" spans="1:7" ht="44.5" customHeight="1" outlineLevel="2">
      <c r="A87" s="90" t="s">
        <v>1356</v>
      </c>
      <c r="B87" s="216" t="s">
        <v>1694</v>
      </c>
      <c r="C87" s="169" t="s">
        <v>31</v>
      </c>
      <c r="D87" s="169">
        <v>2</v>
      </c>
      <c r="E87" s="204"/>
      <c r="F87" s="177">
        <f t="shared" si="9"/>
        <v>0</v>
      </c>
      <c r="G87" s="223" t="s">
        <v>1706</v>
      </c>
    </row>
    <row r="88" spans="1:7" outlineLevel="2">
      <c r="A88" s="90" t="s">
        <v>1658</v>
      </c>
      <c r="B88" s="216" t="s">
        <v>1660</v>
      </c>
      <c r="C88" s="169" t="s">
        <v>31</v>
      </c>
      <c r="D88" s="169">
        <v>2</v>
      </c>
      <c r="E88" s="204"/>
      <c r="F88" s="177">
        <f t="shared" si="9"/>
        <v>0</v>
      </c>
      <c r="G88" s="170" t="s">
        <v>1705</v>
      </c>
    </row>
    <row r="89" spans="1:7" ht="23" outlineLevel="2">
      <c r="A89" s="90" t="s">
        <v>1659</v>
      </c>
      <c r="B89" s="216" t="s">
        <v>1662</v>
      </c>
      <c r="C89" s="169" t="s">
        <v>31</v>
      </c>
      <c r="D89" s="169">
        <v>1</v>
      </c>
      <c r="E89" s="204"/>
      <c r="F89" s="177">
        <f t="shared" si="9"/>
        <v>0</v>
      </c>
      <c r="G89" s="170" t="s">
        <v>1705</v>
      </c>
    </row>
    <row r="90" spans="1:7" outlineLevel="2">
      <c r="A90" s="214" t="s">
        <v>1661</v>
      </c>
      <c r="B90" s="216" t="s">
        <v>1674</v>
      </c>
      <c r="C90" s="169" t="s">
        <v>42</v>
      </c>
      <c r="D90" s="169">
        <v>118.6</v>
      </c>
      <c r="E90" s="204"/>
      <c r="F90" s="177">
        <f t="shared" si="9"/>
        <v>0</v>
      </c>
      <c r="G90" s="170"/>
    </row>
    <row r="91" spans="1:7" outlineLevel="2">
      <c r="A91" s="214" t="s">
        <v>1675</v>
      </c>
      <c r="B91" s="216" t="s">
        <v>1676</v>
      </c>
      <c r="C91" s="169" t="s">
        <v>1677</v>
      </c>
      <c r="D91" s="169">
        <v>59.18</v>
      </c>
      <c r="E91" s="204"/>
      <c r="F91" s="215">
        <f t="shared" si="9"/>
        <v>0</v>
      </c>
      <c r="G91" s="170"/>
    </row>
    <row r="92" spans="1:7">
      <c r="A92" s="108" t="s">
        <v>48</v>
      </c>
      <c r="B92" s="109" t="s">
        <v>764</v>
      </c>
      <c r="C92" s="110"/>
      <c r="D92" s="110"/>
      <c r="E92" s="200"/>
      <c r="F92" s="191">
        <f>F93+F96+F102+F105</f>
        <v>0</v>
      </c>
      <c r="G92" s="112"/>
    </row>
    <row r="93" spans="1:7" outlineLevel="1">
      <c r="A93" s="87" t="s">
        <v>50</v>
      </c>
      <c r="B93" s="88" t="s">
        <v>515</v>
      </c>
      <c r="C93" s="56"/>
      <c r="D93" s="56"/>
      <c r="E93" s="192"/>
      <c r="F93" s="178">
        <f>SUM(F94:F95)</f>
        <v>0</v>
      </c>
      <c r="G93" s="89"/>
    </row>
    <row r="94" spans="1:7" outlineLevel="2">
      <c r="A94" s="113" t="s">
        <v>52</v>
      </c>
      <c r="B94" s="114" t="s">
        <v>1627</v>
      </c>
      <c r="C94" s="45" t="s">
        <v>766</v>
      </c>
      <c r="D94" s="45">
        <v>400</v>
      </c>
      <c r="E94" s="193"/>
      <c r="F94" s="177">
        <f>D94*E94</f>
        <v>0</v>
      </c>
      <c r="G94" s="115"/>
    </row>
    <row r="95" spans="1:7" outlineLevel="2">
      <c r="A95" s="113" t="s">
        <v>54</v>
      </c>
      <c r="B95" s="114" t="s">
        <v>1628</v>
      </c>
      <c r="C95" s="45" t="s">
        <v>766</v>
      </c>
      <c r="D95" s="45">
        <v>360</v>
      </c>
      <c r="E95" s="193"/>
      <c r="F95" s="177">
        <f>D95*E95</f>
        <v>0</v>
      </c>
      <c r="G95" s="115"/>
    </row>
    <row r="96" spans="1:7" outlineLevel="1">
      <c r="A96" s="87" t="s">
        <v>768</v>
      </c>
      <c r="B96" s="88" t="s">
        <v>769</v>
      </c>
      <c r="C96" s="56"/>
      <c r="D96" s="56"/>
      <c r="E96" s="192"/>
      <c r="F96" s="178">
        <f>SUM(F97:F101)</f>
        <v>0</v>
      </c>
      <c r="G96" s="89"/>
    </row>
    <row r="97" spans="1:7" outlineLevel="2">
      <c r="A97" s="113" t="s">
        <v>121</v>
      </c>
      <c r="B97" s="114" t="s">
        <v>770</v>
      </c>
      <c r="C97" s="45" t="s">
        <v>766</v>
      </c>
      <c r="D97" s="45">
        <v>31</v>
      </c>
      <c r="E97" s="193"/>
      <c r="F97" s="177">
        <f>D97*E97</f>
        <v>0</v>
      </c>
      <c r="G97" s="115"/>
    </row>
    <row r="98" spans="1:7" outlineLevel="2">
      <c r="A98" s="113" t="s">
        <v>122</v>
      </c>
      <c r="B98" s="114" t="s">
        <v>771</v>
      </c>
      <c r="C98" s="45" t="s">
        <v>772</v>
      </c>
      <c r="D98" s="45">
        <v>2480</v>
      </c>
      <c r="E98" s="193"/>
      <c r="F98" s="177">
        <f t="shared" ref="F98:F101" si="10">D98*E98</f>
        <v>0</v>
      </c>
      <c r="G98" s="115"/>
    </row>
    <row r="99" spans="1:7" outlineLevel="2">
      <c r="A99" s="113" t="s">
        <v>123</v>
      </c>
      <c r="B99" s="114" t="s">
        <v>773</v>
      </c>
      <c r="C99" s="45" t="s">
        <v>766</v>
      </c>
      <c r="D99" s="45">
        <v>21</v>
      </c>
      <c r="E99" s="193"/>
      <c r="F99" s="177">
        <f t="shared" si="10"/>
        <v>0</v>
      </c>
      <c r="G99" s="115"/>
    </row>
    <row r="100" spans="1:7" outlineLevel="2">
      <c r="A100" s="113" t="s">
        <v>125</v>
      </c>
      <c r="B100" s="114" t="s">
        <v>774</v>
      </c>
      <c r="C100" s="45" t="s">
        <v>772</v>
      </c>
      <c r="D100" s="45">
        <v>630</v>
      </c>
      <c r="E100" s="193"/>
      <c r="F100" s="177">
        <f t="shared" si="10"/>
        <v>0</v>
      </c>
      <c r="G100" s="115"/>
    </row>
    <row r="101" spans="1:7" ht="13.5" customHeight="1" outlineLevel="2">
      <c r="A101" s="113" t="s">
        <v>775</v>
      </c>
      <c r="B101" s="114" t="s">
        <v>776</v>
      </c>
      <c r="C101" s="45" t="s">
        <v>766</v>
      </c>
      <c r="D101" s="45">
        <v>13.77</v>
      </c>
      <c r="E101" s="193"/>
      <c r="F101" s="177">
        <f t="shared" si="10"/>
        <v>0</v>
      </c>
      <c r="G101" s="115"/>
    </row>
    <row r="102" spans="1:7" outlineLevel="1">
      <c r="A102" s="87" t="s">
        <v>777</v>
      </c>
      <c r="B102" s="88" t="s">
        <v>778</v>
      </c>
      <c r="C102" s="56"/>
      <c r="D102" s="56"/>
      <c r="E102" s="192"/>
      <c r="F102" s="178">
        <f>SUM(F103:F104)</f>
        <v>0</v>
      </c>
      <c r="G102" s="89"/>
    </row>
    <row r="103" spans="1:7" outlineLevel="2">
      <c r="A103" s="113" t="s">
        <v>128</v>
      </c>
      <c r="B103" s="114" t="s">
        <v>779</v>
      </c>
      <c r="C103" s="45" t="s">
        <v>528</v>
      </c>
      <c r="D103" s="45">
        <v>467</v>
      </c>
      <c r="E103" s="193"/>
      <c r="F103" s="177">
        <f>D103*E103</f>
        <v>0</v>
      </c>
      <c r="G103" s="115"/>
    </row>
    <row r="104" spans="1:7" outlineLevel="2">
      <c r="A104" s="113" t="s">
        <v>780</v>
      </c>
      <c r="B104" s="114" t="s">
        <v>781</v>
      </c>
      <c r="C104" s="45" t="s">
        <v>528</v>
      </c>
      <c r="D104" s="45">
        <v>52</v>
      </c>
      <c r="E104" s="193"/>
      <c r="F104" s="177">
        <f>D104*E104</f>
        <v>0</v>
      </c>
      <c r="G104" s="115"/>
    </row>
    <row r="105" spans="1:7" outlineLevel="1">
      <c r="A105" s="87" t="s">
        <v>782</v>
      </c>
      <c r="B105" s="88" t="s">
        <v>783</v>
      </c>
      <c r="C105" s="56"/>
      <c r="D105" s="56"/>
      <c r="E105" s="192"/>
      <c r="F105" s="178">
        <f>SUM(F106:F115)</f>
        <v>0</v>
      </c>
      <c r="G105" s="89"/>
    </row>
    <row r="106" spans="1:7" outlineLevel="2">
      <c r="A106" s="113" t="s">
        <v>130</v>
      </c>
      <c r="B106" s="114" t="s">
        <v>784</v>
      </c>
      <c r="C106" s="45" t="s">
        <v>766</v>
      </c>
      <c r="D106" s="45">
        <v>60</v>
      </c>
      <c r="E106" s="193"/>
      <c r="F106" s="177">
        <f>D106*E106</f>
        <v>0</v>
      </c>
      <c r="G106" s="115"/>
    </row>
    <row r="107" spans="1:7" outlineLevel="2">
      <c r="A107" s="113" t="s">
        <v>132</v>
      </c>
      <c r="B107" s="114" t="s">
        <v>785</v>
      </c>
      <c r="C107" s="45" t="s">
        <v>772</v>
      </c>
      <c r="D107" s="45">
        <v>7800</v>
      </c>
      <c r="E107" s="193"/>
      <c r="F107" s="177">
        <f t="shared" ref="F107:F115" si="11">D107*E107</f>
        <v>0</v>
      </c>
      <c r="G107" s="115"/>
    </row>
    <row r="108" spans="1:7" outlineLevel="2">
      <c r="A108" s="113" t="s">
        <v>134</v>
      </c>
      <c r="B108" s="114" t="s">
        <v>786</v>
      </c>
      <c r="C108" s="45" t="s">
        <v>766</v>
      </c>
      <c r="D108" s="45">
        <v>75</v>
      </c>
      <c r="E108" s="193"/>
      <c r="F108" s="177">
        <f t="shared" si="11"/>
        <v>0</v>
      </c>
      <c r="G108" s="115"/>
    </row>
    <row r="109" spans="1:7" outlineLevel="2">
      <c r="A109" s="113" t="s">
        <v>136</v>
      </c>
      <c r="B109" s="114" t="s">
        <v>787</v>
      </c>
      <c r="C109" s="45" t="s">
        <v>772</v>
      </c>
      <c r="D109" s="45">
        <v>11250</v>
      </c>
      <c r="E109" s="193"/>
      <c r="F109" s="177">
        <f t="shared" si="11"/>
        <v>0</v>
      </c>
      <c r="G109" s="115"/>
    </row>
    <row r="110" spans="1:7" outlineLevel="2">
      <c r="A110" s="113" t="s">
        <v>138</v>
      </c>
      <c r="B110" s="114" t="s">
        <v>788</v>
      </c>
      <c r="C110" s="45" t="s">
        <v>766</v>
      </c>
      <c r="D110" s="45">
        <v>2.83</v>
      </c>
      <c r="E110" s="193"/>
      <c r="F110" s="177">
        <f t="shared" si="11"/>
        <v>0</v>
      </c>
      <c r="G110" s="115"/>
    </row>
    <row r="111" spans="1:7" outlineLevel="2">
      <c r="A111" s="113" t="s">
        <v>140</v>
      </c>
      <c r="B111" s="114" t="s">
        <v>789</v>
      </c>
      <c r="C111" s="45" t="s">
        <v>772</v>
      </c>
      <c r="D111" s="45">
        <v>283</v>
      </c>
      <c r="E111" s="193"/>
      <c r="F111" s="177">
        <f t="shared" si="11"/>
        <v>0</v>
      </c>
      <c r="G111" s="115"/>
    </row>
    <row r="112" spans="1:7" outlineLevel="2">
      <c r="A112" s="113" t="s">
        <v>142</v>
      </c>
      <c r="B112" s="114" t="s">
        <v>790</v>
      </c>
      <c r="C112" s="45" t="s">
        <v>766</v>
      </c>
      <c r="D112" s="45">
        <v>2.5</v>
      </c>
      <c r="E112" s="193"/>
      <c r="F112" s="177">
        <f t="shared" si="11"/>
        <v>0</v>
      </c>
      <c r="G112" s="115"/>
    </row>
    <row r="113" spans="1:7" outlineLevel="2">
      <c r="A113" s="113" t="s">
        <v>144</v>
      </c>
      <c r="B113" s="114" t="s">
        <v>791</v>
      </c>
      <c r="C113" s="45" t="s">
        <v>772</v>
      </c>
      <c r="D113" s="45">
        <v>625</v>
      </c>
      <c r="E113" s="193"/>
      <c r="F113" s="177">
        <f t="shared" si="11"/>
        <v>0</v>
      </c>
      <c r="G113" s="115"/>
    </row>
    <row r="114" spans="1:7" outlineLevel="2">
      <c r="A114" s="113" t="s">
        <v>146</v>
      </c>
      <c r="B114" s="114" t="s">
        <v>792</v>
      </c>
      <c r="C114" s="45" t="s">
        <v>766</v>
      </c>
      <c r="D114" s="45">
        <v>25.4</v>
      </c>
      <c r="E114" s="193"/>
      <c r="F114" s="177">
        <f t="shared" si="11"/>
        <v>0</v>
      </c>
      <c r="G114" s="115"/>
    </row>
    <row r="115" spans="1:7" ht="30.65" customHeight="1" outlineLevel="2">
      <c r="A115" s="113" t="s">
        <v>148</v>
      </c>
      <c r="B115" s="114" t="s">
        <v>793</v>
      </c>
      <c r="C115" s="45" t="s">
        <v>772</v>
      </c>
      <c r="D115" s="45">
        <v>5080</v>
      </c>
      <c r="E115" s="193"/>
      <c r="F115" s="177">
        <f t="shared" si="11"/>
        <v>0</v>
      </c>
      <c r="G115" s="115"/>
    </row>
    <row r="116" spans="1:7" ht="24" customHeight="1">
      <c r="A116" s="108" t="s">
        <v>221</v>
      </c>
      <c r="B116" s="109" t="s">
        <v>794</v>
      </c>
      <c r="C116" s="116"/>
      <c r="D116" s="116"/>
      <c r="E116" s="190"/>
      <c r="F116" s="191">
        <f>F117+F135+F149+F151</f>
        <v>0</v>
      </c>
      <c r="G116" s="112"/>
    </row>
    <row r="117" spans="1:7" outlineLevel="1" collapsed="1">
      <c r="A117" s="87" t="s">
        <v>795</v>
      </c>
      <c r="B117" s="88" t="s">
        <v>796</v>
      </c>
      <c r="C117" s="56"/>
      <c r="D117" s="56"/>
      <c r="E117" s="192"/>
      <c r="F117" s="178">
        <f>SUM(F118:F134)</f>
        <v>0</v>
      </c>
      <c r="G117" s="89"/>
    </row>
    <row r="118" spans="1:7" ht="23" outlineLevel="2">
      <c r="A118" s="113" t="s">
        <v>224</v>
      </c>
      <c r="B118" s="114" t="s">
        <v>797</v>
      </c>
      <c r="C118" s="45" t="s">
        <v>22</v>
      </c>
      <c r="D118" s="45">
        <v>60.599999999999994</v>
      </c>
      <c r="E118" s="193"/>
      <c r="F118" s="177">
        <f>D118*E118</f>
        <v>0</v>
      </c>
      <c r="G118" s="115"/>
    </row>
    <row r="119" spans="1:7" ht="23" outlineLevel="2">
      <c r="A119" s="113" t="s">
        <v>226</v>
      </c>
      <c r="B119" s="114" t="s">
        <v>798</v>
      </c>
      <c r="C119" s="45" t="s">
        <v>22</v>
      </c>
      <c r="D119" s="45">
        <v>121.88000000000001</v>
      </c>
      <c r="E119" s="193"/>
      <c r="F119" s="177">
        <f t="shared" ref="F119:F134" si="12">D119*E119</f>
        <v>0</v>
      </c>
      <c r="G119" s="115"/>
    </row>
    <row r="120" spans="1:7" ht="23" outlineLevel="2">
      <c r="A120" s="113" t="s">
        <v>228</v>
      </c>
      <c r="B120" s="114" t="s">
        <v>799</v>
      </c>
      <c r="C120" s="45" t="s">
        <v>22</v>
      </c>
      <c r="D120" s="45">
        <v>13.200000000000001</v>
      </c>
      <c r="E120" s="193"/>
      <c r="F120" s="177">
        <f t="shared" si="12"/>
        <v>0</v>
      </c>
      <c r="G120" s="115"/>
    </row>
    <row r="121" spans="1:7" ht="23" outlineLevel="2">
      <c r="A121" s="113" t="s">
        <v>230</v>
      </c>
      <c r="B121" s="114" t="s">
        <v>800</v>
      </c>
      <c r="C121" s="45" t="s">
        <v>22</v>
      </c>
      <c r="D121" s="45">
        <v>16.5</v>
      </c>
      <c r="E121" s="193"/>
      <c r="F121" s="177">
        <f t="shared" si="12"/>
        <v>0</v>
      </c>
      <c r="G121" s="115"/>
    </row>
    <row r="122" spans="1:7" ht="23" outlineLevel="2">
      <c r="A122" s="113" t="s">
        <v>232</v>
      </c>
      <c r="B122" s="114" t="s">
        <v>801</v>
      </c>
      <c r="C122" s="45" t="s">
        <v>22</v>
      </c>
      <c r="D122" s="45">
        <v>16.5</v>
      </c>
      <c r="E122" s="193"/>
      <c r="F122" s="177">
        <f t="shared" si="12"/>
        <v>0</v>
      </c>
      <c r="G122" s="115"/>
    </row>
    <row r="123" spans="1:7" outlineLevel="2">
      <c r="A123" s="113" t="s">
        <v>234</v>
      </c>
      <c r="B123" s="114" t="s">
        <v>802</v>
      </c>
      <c r="C123" s="45" t="s">
        <v>68</v>
      </c>
      <c r="D123" s="45">
        <v>15</v>
      </c>
      <c r="E123" s="193"/>
      <c r="F123" s="177">
        <f t="shared" si="12"/>
        <v>0</v>
      </c>
      <c r="G123" s="115"/>
    </row>
    <row r="124" spans="1:7" ht="23" outlineLevel="2">
      <c r="A124" s="113" t="s">
        <v>236</v>
      </c>
      <c r="B124" s="114" t="s">
        <v>803</v>
      </c>
      <c r="C124" s="45" t="s">
        <v>68</v>
      </c>
      <c r="D124" s="45">
        <v>2</v>
      </c>
      <c r="E124" s="193"/>
      <c r="F124" s="177">
        <f t="shared" si="12"/>
        <v>0</v>
      </c>
      <c r="G124" s="115"/>
    </row>
    <row r="125" spans="1:7" ht="23" outlineLevel="2">
      <c r="A125" s="113" t="s">
        <v>238</v>
      </c>
      <c r="B125" s="114" t="s">
        <v>804</v>
      </c>
      <c r="C125" s="45" t="s">
        <v>68</v>
      </c>
      <c r="D125" s="45">
        <v>2</v>
      </c>
      <c r="E125" s="193"/>
      <c r="F125" s="177">
        <f t="shared" si="12"/>
        <v>0</v>
      </c>
      <c r="G125" s="115"/>
    </row>
    <row r="126" spans="1:7" ht="23" outlineLevel="2">
      <c r="A126" s="113" t="s">
        <v>240</v>
      </c>
      <c r="B126" s="114" t="s">
        <v>805</v>
      </c>
      <c r="C126" s="45" t="s">
        <v>68</v>
      </c>
      <c r="D126" s="45">
        <v>3</v>
      </c>
      <c r="E126" s="193"/>
      <c r="F126" s="177">
        <f t="shared" si="12"/>
        <v>0</v>
      </c>
      <c r="G126" s="115"/>
    </row>
    <row r="127" spans="1:7" outlineLevel="2">
      <c r="A127" s="113" t="s">
        <v>242</v>
      </c>
      <c r="B127" s="114" t="s">
        <v>806</v>
      </c>
      <c r="C127" s="45" t="s">
        <v>68</v>
      </c>
      <c r="D127" s="45">
        <v>2</v>
      </c>
      <c r="E127" s="193"/>
      <c r="F127" s="177">
        <f t="shared" si="12"/>
        <v>0</v>
      </c>
      <c r="G127" s="115"/>
    </row>
    <row r="128" spans="1:7" ht="23" outlineLevel="2">
      <c r="A128" s="113" t="s">
        <v>244</v>
      </c>
      <c r="B128" s="114" t="s">
        <v>807</v>
      </c>
      <c r="C128" s="45" t="s">
        <v>22</v>
      </c>
      <c r="D128" s="45">
        <v>55.000000000000007</v>
      </c>
      <c r="E128" s="193"/>
      <c r="F128" s="177">
        <f t="shared" si="12"/>
        <v>0</v>
      </c>
      <c r="G128" s="115"/>
    </row>
    <row r="129" spans="1:7" ht="34.5" outlineLevel="2">
      <c r="A129" s="113" t="s">
        <v>246</v>
      </c>
      <c r="B129" s="114" t="s">
        <v>808</v>
      </c>
      <c r="C129" s="45" t="s">
        <v>22</v>
      </c>
      <c r="D129" s="45">
        <v>55.000000000000007</v>
      </c>
      <c r="E129" s="193"/>
      <c r="F129" s="177">
        <f t="shared" si="12"/>
        <v>0</v>
      </c>
      <c r="G129" s="115"/>
    </row>
    <row r="130" spans="1:7" outlineLevel="2">
      <c r="A130" s="113" t="s">
        <v>248</v>
      </c>
      <c r="B130" s="114" t="s">
        <v>809</v>
      </c>
      <c r="C130" s="45" t="s">
        <v>68</v>
      </c>
      <c r="D130" s="45">
        <v>12</v>
      </c>
      <c r="E130" s="193"/>
      <c r="F130" s="177">
        <f t="shared" si="12"/>
        <v>0</v>
      </c>
      <c r="G130" s="115"/>
    </row>
    <row r="131" spans="1:7" outlineLevel="2">
      <c r="A131" s="113" t="s">
        <v>250</v>
      </c>
      <c r="B131" s="114" t="s">
        <v>810</v>
      </c>
      <c r="C131" s="45" t="s">
        <v>22</v>
      </c>
      <c r="D131" s="45">
        <v>4</v>
      </c>
      <c r="E131" s="193"/>
      <c r="F131" s="177">
        <f t="shared" si="12"/>
        <v>0</v>
      </c>
      <c r="G131" s="115"/>
    </row>
    <row r="132" spans="1:7" ht="23" outlineLevel="2">
      <c r="A132" s="113" t="s">
        <v>252</v>
      </c>
      <c r="B132" s="114" t="s">
        <v>811</v>
      </c>
      <c r="C132" s="45"/>
      <c r="D132" s="45"/>
      <c r="E132" s="193"/>
      <c r="F132" s="177">
        <f t="shared" si="12"/>
        <v>0</v>
      </c>
      <c r="G132" s="115"/>
    </row>
    <row r="133" spans="1:7" outlineLevel="2">
      <c r="A133" s="113" t="s">
        <v>254</v>
      </c>
      <c r="B133" s="114" t="s">
        <v>813</v>
      </c>
      <c r="C133" s="45" t="s">
        <v>68</v>
      </c>
      <c r="D133" s="45">
        <v>1</v>
      </c>
      <c r="E133" s="193"/>
      <c r="F133" s="177">
        <f t="shared" si="12"/>
        <v>0</v>
      </c>
      <c r="G133" s="115"/>
    </row>
    <row r="134" spans="1:7" outlineLevel="2">
      <c r="A134" s="113" t="s">
        <v>256</v>
      </c>
      <c r="B134" s="114" t="s">
        <v>814</v>
      </c>
      <c r="C134" s="45" t="s">
        <v>68</v>
      </c>
      <c r="D134" s="45">
        <v>1</v>
      </c>
      <c r="E134" s="193"/>
      <c r="F134" s="177">
        <f t="shared" si="12"/>
        <v>0</v>
      </c>
      <c r="G134" s="115"/>
    </row>
    <row r="135" spans="1:7" outlineLevel="1">
      <c r="A135" s="87" t="s">
        <v>815</v>
      </c>
      <c r="B135" s="88" t="s">
        <v>816</v>
      </c>
      <c r="C135" s="56"/>
      <c r="D135" s="56"/>
      <c r="E135" s="192"/>
      <c r="F135" s="178">
        <f>SUM(F136:F148)</f>
        <v>0</v>
      </c>
      <c r="G135" s="89"/>
    </row>
    <row r="136" spans="1:7" ht="23" outlineLevel="2">
      <c r="A136" s="113" t="s">
        <v>265</v>
      </c>
      <c r="B136" s="114" t="s">
        <v>817</v>
      </c>
      <c r="C136" s="45" t="s">
        <v>22</v>
      </c>
      <c r="D136" s="45">
        <v>3</v>
      </c>
      <c r="E136" s="193"/>
      <c r="F136" s="177">
        <f>D136*E136</f>
        <v>0</v>
      </c>
      <c r="G136" s="115"/>
    </row>
    <row r="137" spans="1:7" ht="23" outlineLevel="2">
      <c r="A137" s="113" t="s">
        <v>266</v>
      </c>
      <c r="B137" s="114" t="s">
        <v>818</v>
      </c>
      <c r="C137" s="45" t="s">
        <v>22</v>
      </c>
      <c r="D137" s="45">
        <v>10.799999999999999</v>
      </c>
      <c r="E137" s="193"/>
      <c r="F137" s="177">
        <f t="shared" ref="F137:F148" si="13">D137*E137</f>
        <v>0</v>
      </c>
      <c r="G137" s="115"/>
    </row>
    <row r="138" spans="1:7" ht="23" outlineLevel="2">
      <c r="A138" s="113" t="s">
        <v>267</v>
      </c>
      <c r="B138" s="114" t="s">
        <v>819</v>
      </c>
      <c r="C138" s="45" t="s">
        <v>22</v>
      </c>
      <c r="D138" s="45">
        <v>19.8</v>
      </c>
      <c r="E138" s="193"/>
      <c r="F138" s="177">
        <f t="shared" si="13"/>
        <v>0</v>
      </c>
      <c r="G138" s="115"/>
    </row>
    <row r="139" spans="1:7" ht="23" outlineLevel="2">
      <c r="A139" s="113" t="s">
        <v>268</v>
      </c>
      <c r="B139" s="114" t="s">
        <v>820</v>
      </c>
      <c r="C139" s="45" t="s">
        <v>68</v>
      </c>
      <c r="D139" s="45">
        <v>2</v>
      </c>
      <c r="E139" s="193"/>
      <c r="F139" s="177">
        <f t="shared" si="13"/>
        <v>0</v>
      </c>
      <c r="G139" s="115"/>
    </row>
    <row r="140" spans="1:7" ht="34.5" outlineLevel="2">
      <c r="A140" s="113" t="s">
        <v>270</v>
      </c>
      <c r="B140" s="114" t="s">
        <v>821</v>
      </c>
      <c r="C140" s="45" t="s">
        <v>22</v>
      </c>
      <c r="D140" s="45">
        <v>3</v>
      </c>
      <c r="E140" s="193"/>
      <c r="F140" s="177">
        <f t="shared" si="13"/>
        <v>0</v>
      </c>
      <c r="G140" s="115"/>
    </row>
    <row r="141" spans="1:7" ht="34.5" outlineLevel="2">
      <c r="A141" s="113" t="s">
        <v>271</v>
      </c>
      <c r="B141" s="114" t="s">
        <v>822</v>
      </c>
      <c r="C141" s="45" t="s">
        <v>22</v>
      </c>
      <c r="D141" s="45">
        <v>10.799999999999999</v>
      </c>
      <c r="E141" s="193"/>
      <c r="F141" s="177">
        <f t="shared" si="13"/>
        <v>0</v>
      </c>
      <c r="G141" s="115"/>
    </row>
    <row r="142" spans="1:7" ht="34.5" outlineLevel="2">
      <c r="A142" s="113" t="s">
        <v>272</v>
      </c>
      <c r="B142" s="114" t="s">
        <v>808</v>
      </c>
      <c r="C142" s="45" t="s">
        <v>22</v>
      </c>
      <c r="D142" s="45">
        <v>19.8</v>
      </c>
      <c r="E142" s="193"/>
      <c r="F142" s="177">
        <f t="shared" si="13"/>
        <v>0</v>
      </c>
      <c r="G142" s="115"/>
    </row>
    <row r="143" spans="1:7" outlineLevel="2">
      <c r="A143" s="113" t="s">
        <v>273</v>
      </c>
      <c r="B143" s="114" t="s">
        <v>810</v>
      </c>
      <c r="C143" s="45" t="s">
        <v>22</v>
      </c>
      <c r="D143" s="45">
        <v>1.5</v>
      </c>
      <c r="E143" s="193"/>
      <c r="F143" s="177">
        <f t="shared" si="13"/>
        <v>0</v>
      </c>
      <c r="G143" s="115"/>
    </row>
    <row r="144" spans="1:7" ht="23" outlineLevel="2">
      <c r="A144" s="113" t="s">
        <v>274</v>
      </c>
      <c r="B144" s="114" t="s">
        <v>797</v>
      </c>
      <c r="C144" s="45" t="s">
        <v>22</v>
      </c>
      <c r="D144" s="45">
        <v>3</v>
      </c>
      <c r="E144" s="193"/>
      <c r="F144" s="177">
        <f t="shared" si="13"/>
        <v>0</v>
      </c>
      <c r="G144" s="115"/>
    </row>
    <row r="145" spans="1:7" ht="23" outlineLevel="2">
      <c r="A145" s="113" t="s">
        <v>275</v>
      </c>
      <c r="B145" s="114" t="s">
        <v>811</v>
      </c>
      <c r="C145" s="45"/>
      <c r="D145" s="45"/>
      <c r="E145" s="193"/>
      <c r="F145" s="177">
        <f t="shared" si="13"/>
        <v>0</v>
      </c>
      <c r="G145" s="115"/>
    </row>
    <row r="146" spans="1:7" outlineLevel="2">
      <c r="A146" s="113" t="s">
        <v>276</v>
      </c>
      <c r="B146" s="114" t="s">
        <v>813</v>
      </c>
      <c r="C146" s="45" t="s">
        <v>68</v>
      </c>
      <c r="D146" s="45">
        <v>1</v>
      </c>
      <c r="E146" s="193"/>
      <c r="F146" s="177">
        <f t="shared" si="13"/>
        <v>0</v>
      </c>
      <c r="G146" s="115"/>
    </row>
    <row r="147" spans="1:7" outlineLevel="2">
      <c r="A147" s="113" t="s">
        <v>277</v>
      </c>
      <c r="B147" s="114" t="s">
        <v>823</v>
      </c>
      <c r="C147" s="45" t="s">
        <v>68</v>
      </c>
      <c r="D147" s="45">
        <v>1</v>
      </c>
      <c r="E147" s="193"/>
      <c r="F147" s="177">
        <f t="shared" si="13"/>
        <v>0</v>
      </c>
      <c r="G147" s="115"/>
    </row>
    <row r="148" spans="1:7" outlineLevel="2">
      <c r="A148" s="113" t="s">
        <v>279</v>
      </c>
      <c r="B148" s="114" t="s">
        <v>814</v>
      </c>
      <c r="C148" s="45" t="s">
        <v>68</v>
      </c>
      <c r="D148" s="45">
        <v>1</v>
      </c>
      <c r="E148" s="193"/>
      <c r="F148" s="177">
        <f t="shared" si="13"/>
        <v>0</v>
      </c>
      <c r="G148" s="115"/>
    </row>
    <row r="149" spans="1:7" outlineLevel="1">
      <c r="A149" s="87" t="s">
        <v>824</v>
      </c>
      <c r="B149" s="88" t="s">
        <v>825</v>
      </c>
      <c r="C149" s="56"/>
      <c r="D149" s="56"/>
      <c r="E149" s="192"/>
      <c r="F149" s="178">
        <f>F150</f>
        <v>0</v>
      </c>
      <c r="G149" s="89"/>
    </row>
    <row r="150" spans="1:7" s="117" customFormat="1" outlineLevel="2">
      <c r="A150" s="247" t="s">
        <v>284</v>
      </c>
      <c r="B150" s="248" t="s">
        <v>826</v>
      </c>
      <c r="C150" s="249"/>
      <c r="D150" s="249"/>
      <c r="E150" s="250"/>
      <c r="F150" s="177">
        <f>D150*E150</f>
        <v>0</v>
      </c>
      <c r="G150" s="251"/>
    </row>
    <row r="151" spans="1:7" outlineLevel="1">
      <c r="A151" s="87" t="s">
        <v>827</v>
      </c>
      <c r="B151" s="88" t="s">
        <v>828</v>
      </c>
      <c r="C151" s="56"/>
      <c r="D151" s="56"/>
      <c r="E151" s="192"/>
      <c r="F151" s="178">
        <f>SUM(F152:F187)</f>
        <v>0</v>
      </c>
      <c r="G151" s="89"/>
    </row>
    <row r="152" spans="1:7" ht="39" customHeight="1" outlineLevel="2">
      <c r="A152" s="113" t="s">
        <v>295</v>
      </c>
      <c r="B152" s="114" t="s">
        <v>829</v>
      </c>
      <c r="C152" s="45" t="s">
        <v>22</v>
      </c>
      <c r="D152" s="45">
        <v>7.1999999999999993</v>
      </c>
      <c r="E152" s="193"/>
      <c r="F152" s="177">
        <f>D152*E152</f>
        <v>0</v>
      </c>
      <c r="G152" s="115"/>
    </row>
    <row r="153" spans="1:7" ht="39" customHeight="1" outlineLevel="2">
      <c r="A153" s="113" t="s">
        <v>297</v>
      </c>
      <c r="B153" s="114" t="s">
        <v>830</v>
      </c>
      <c r="C153" s="45" t="s">
        <v>22</v>
      </c>
      <c r="D153" s="45">
        <v>26.4</v>
      </c>
      <c r="E153" s="193"/>
      <c r="F153" s="177">
        <f t="shared" ref="F153:F187" si="14">D153*E153</f>
        <v>0</v>
      </c>
      <c r="G153" s="115"/>
    </row>
    <row r="154" spans="1:7" ht="39" customHeight="1" outlineLevel="2">
      <c r="A154" s="113" t="s">
        <v>299</v>
      </c>
      <c r="B154" s="114" t="s">
        <v>831</v>
      </c>
      <c r="C154" s="45" t="s">
        <v>22</v>
      </c>
      <c r="D154" s="45">
        <v>30</v>
      </c>
      <c r="E154" s="193"/>
      <c r="F154" s="177">
        <f t="shared" si="14"/>
        <v>0</v>
      </c>
      <c r="G154" s="115"/>
    </row>
    <row r="155" spans="1:7" ht="39" customHeight="1" outlineLevel="2">
      <c r="A155" s="113" t="s">
        <v>301</v>
      </c>
      <c r="B155" s="114" t="s">
        <v>832</v>
      </c>
      <c r="C155" s="45" t="s">
        <v>22</v>
      </c>
      <c r="D155" s="45">
        <v>26.4</v>
      </c>
      <c r="E155" s="193"/>
      <c r="F155" s="177">
        <f t="shared" si="14"/>
        <v>0</v>
      </c>
      <c r="G155" s="115"/>
    </row>
    <row r="156" spans="1:7" ht="39" customHeight="1" outlineLevel="2">
      <c r="A156" s="113" t="s">
        <v>303</v>
      </c>
      <c r="B156" s="114" t="s">
        <v>833</v>
      </c>
      <c r="C156" s="45" t="s">
        <v>22</v>
      </c>
      <c r="D156" s="45">
        <v>133.20000000000002</v>
      </c>
      <c r="E156" s="193"/>
      <c r="F156" s="177">
        <f t="shared" si="14"/>
        <v>0</v>
      </c>
      <c r="G156" s="115"/>
    </row>
    <row r="157" spans="1:7" ht="23" outlineLevel="2">
      <c r="A157" s="113" t="s">
        <v>305</v>
      </c>
      <c r="B157" s="114" t="s">
        <v>834</v>
      </c>
      <c r="C157" s="45" t="s">
        <v>22</v>
      </c>
      <c r="D157" s="45">
        <v>18</v>
      </c>
      <c r="E157" s="193"/>
      <c r="F157" s="177">
        <f t="shared" si="14"/>
        <v>0</v>
      </c>
      <c r="G157" s="115"/>
    </row>
    <row r="158" spans="1:7" ht="23" outlineLevel="2">
      <c r="A158" s="113" t="s">
        <v>307</v>
      </c>
      <c r="B158" s="114" t="s">
        <v>835</v>
      </c>
      <c r="C158" s="45" t="s">
        <v>22</v>
      </c>
      <c r="D158" s="45">
        <v>30</v>
      </c>
      <c r="E158" s="193"/>
      <c r="F158" s="177">
        <f t="shared" si="14"/>
        <v>0</v>
      </c>
      <c r="G158" s="115"/>
    </row>
    <row r="159" spans="1:7" ht="23" outlineLevel="2">
      <c r="A159" s="113" t="s">
        <v>309</v>
      </c>
      <c r="B159" s="114" t="s">
        <v>836</v>
      </c>
      <c r="C159" s="45" t="s">
        <v>22</v>
      </c>
      <c r="D159" s="45">
        <v>142.79999999999998</v>
      </c>
      <c r="E159" s="193"/>
      <c r="F159" s="177">
        <f t="shared" si="14"/>
        <v>0</v>
      </c>
      <c r="G159" s="115"/>
    </row>
    <row r="160" spans="1:7" ht="34.5" outlineLevel="2">
      <c r="A160" s="113" t="s">
        <v>311</v>
      </c>
      <c r="B160" s="114" t="s">
        <v>837</v>
      </c>
      <c r="C160" s="45" t="s">
        <v>22</v>
      </c>
      <c r="D160" s="45">
        <v>7.1999999999999993</v>
      </c>
      <c r="E160" s="193"/>
      <c r="F160" s="177">
        <f t="shared" si="14"/>
        <v>0</v>
      </c>
      <c r="G160" s="115"/>
    </row>
    <row r="161" spans="1:7" ht="34.5" outlineLevel="2">
      <c r="A161" s="113" t="s">
        <v>313</v>
      </c>
      <c r="B161" s="114" t="s">
        <v>838</v>
      </c>
      <c r="C161" s="45" t="s">
        <v>22</v>
      </c>
      <c r="D161" s="45">
        <v>26.4</v>
      </c>
      <c r="E161" s="193"/>
      <c r="F161" s="177">
        <f t="shared" si="14"/>
        <v>0</v>
      </c>
      <c r="G161" s="115"/>
    </row>
    <row r="162" spans="1:7" ht="34.5" outlineLevel="2">
      <c r="A162" s="113" t="s">
        <v>315</v>
      </c>
      <c r="B162" s="114" t="s">
        <v>839</v>
      </c>
      <c r="C162" s="45" t="s">
        <v>22</v>
      </c>
      <c r="D162" s="45">
        <v>30</v>
      </c>
      <c r="E162" s="193"/>
      <c r="F162" s="177">
        <f t="shared" si="14"/>
        <v>0</v>
      </c>
      <c r="G162" s="115"/>
    </row>
    <row r="163" spans="1:7" ht="34.5" outlineLevel="2">
      <c r="A163" s="113" t="s">
        <v>317</v>
      </c>
      <c r="B163" s="114" t="s">
        <v>840</v>
      </c>
      <c r="C163" s="45" t="s">
        <v>22</v>
      </c>
      <c r="D163" s="45">
        <v>26.4</v>
      </c>
      <c r="E163" s="193"/>
      <c r="F163" s="177">
        <f t="shared" si="14"/>
        <v>0</v>
      </c>
      <c r="G163" s="115"/>
    </row>
    <row r="164" spans="1:7" ht="34.5" outlineLevel="2">
      <c r="A164" s="113" t="s">
        <v>841</v>
      </c>
      <c r="B164" s="114" t="s">
        <v>842</v>
      </c>
      <c r="C164" s="45" t="s">
        <v>22</v>
      </c>
      <c r="D164" s="45">
        <v>133.20000000000002</v>
      </c>
      <c r="E164" s="193"/>
      <c r="F164" s="177">
        <f t="shared" si="14"/>
        <v>0</v>
      </c>
      <c r="G164" s="115"/>
    </row>
    <row r="165" spans="1:7" ht="34.5" outlineLevel="2">
      <c r="A165" s="113" t="s">
        <v>843</v>
      </c>
      <c r="B165" s="114" t="s">
        <v>844</v>
      </c>
      <c r="C165" s="45" t="s">
        <v>22</v>
      </c>
      <c r="D165" s="45">
        <v>18</v>
      </c>
      <c r="E165" s="193"/>
      <c r="F165" s="177">
        <f t="shared" si="14"/>
        <v>0</v>
      </c>
      <c r="G165" s="115"/>
    </row>
    <row r="166" spans="1:7" ht="34.5" outlineLevel="2">
      <c r="A166" s="113" t="s">
        <v>845</v>
      </c>
      <c r="B166" s="114" t="s">
        <v>846</v>
      </c>
      <c r="C166" s="45" t="s">
        <v>22</v>
      </c>
      <c r="D166" s="45">
        <v>30</v>
      </c>
      <c r="E166" s="193"/>
      <c r="F166" s="177">
        <f t="shared" si="14"/>
        <v>0</v>
      </c>
      <c r="G166" s="115"/>
    </row>
    <row r="167" spans="1:7" ht="34.5" outlineLevel="2">
      <c r="A167" s="113" t="s">
        <v>847</v>
      </c>
      <c r="B167" s="114" t="s">
        <v>848</v>
      </c>
      <c r="C167" s="45" t="s">
        <v>22</v>
      </c>
      <c r="D167" s="45">
        <v>142.79999999999998</v>
      </c>
      <c r="E167" s="193"/>
      <c r="F167" s="177">
        <f t="shared" si="14"/>
        <v>0</v>
      </c>
      <c r="G167" s="115"/>
    </row>
    <row r="168" spans="1:7" ht="30.65" customHeight="1" outlineLevel="2">
      <c r="A168" s="113" t="s">
        <v>849</v>
      </c>
      <c r="B168" s="114" t="s">
        <v>850</v>
      </c>
      <c r="C168" s="45" t="s">
        <v>68</v>
      </c>
      <c r="D168" s="45">
        <v>2</v>
      </c>
      <c r="E168" s="193"/>
      <c r="F168" s="177">
        <f t="shared" si="14"/>
        <v>0</v>
      </c>
      <c r="G168" s="115"/>
    </row>
    <row r="169" spans="1:7" ht="30.65" customHeight="1" outlineLevel="2">
      <c r="A169" s="113" t="s">
        <v>851</v>
      </c>
      <c r="B169" s="114" t="s">
        <v>850</v>
      </c>
      <c r="C169" s="45" t="s">
        <v>68</v>
      </c>
      <c r="D169" s="45">
        <v>1</v>
      </c>
      <c r="E169" s="193"/>
      <c r="F169" s="177">
        <f t="shared" si="14"/>
        <v>0</v>
      </c>
      <c r="G169" s="115"/>
    </row>
    <row r="170" spans="1:7" outlineLevel="2">
      <c r="A170" s="113" t="s">
        <v>852</v>
      </c>
      <c r="B170" s="114" t="s">
        <v>853</v>
      </c>
      <c r="C170" s="45" t="s">
        <v>68</v>
      </c>
      <c r="D170" s="45">
        <v>1</v>
      </c>
      <c r="E170" s="193"/>
      <c r="F170" s="177">
        <f t="shared" si="14"/>
        <v>0</v>
      </c>
      <c r="G170" s="115"/>
    </row>
    <row r="171" spans="1:7" outlineLevel="2">
      <c r="A171" s="113" t="s">
        <v>854</v>
      </c>
      <c r="B171" s="114" t="s">
        <v>855</v>
      </c>
      <c r="C171" s="45" t="s">
        <v>68</v>
      </c>
      <c r="D171" s="45">
        <v>4</v>
      </c>
      <c r="E171" s="193"/>
      <c r="F171" s="177">
        <f t="shared" si="14"/>
        <v>0</v>
      </c>
      <c r="G171" s="115"/>
    </row>
    <row r="172" spans="1:7" outlineLevel="2">
      <c r="A172" s="113" t="s">
        <v>856</v>
      </c>
      <c r="B172" s="114" t="s">
        <v>857</v>
      </c>
      <c r="C172" s="45" t="s">
        <v>68</v>
      </c>
      <c r="D172" s="45">
        <v>9</v>
      </c>
      <c r="E172" s="193"/>
      <c r="F172" s="177">
        <f t="shared" si="14"/>
        <v>0</v>
      </c>
      <c r="G172" s="115"/>
    </row>
    <row r="173" spans="1:7" outlineLevel="2">
      <c r="A173" s="113" t="s">
        <v>858</v>
      </c>
      <c r="B173" s="114" t="s">
        <v>859</v>
      </c>
      <c r="C173" s="45" t="s">
        <v>68</v>
      </c>
      <c r="D173" s="45">
        <v>6</v>
      </c>
      <c r="E173" s="193"/>
      <c r="F173" s="177">
        <f t="shared" si="14"/>
        <v>0</v>
      </c>
      <c r="G173" s="115"/>
    </row>
    <row r="174" spans="1:7" outlineLevel="2">
      <c r="A174" s="113" t="s">
        <v>860</v>
      </c>
      <c r="B174" s="114" t="s">
        <v>861</v>
      </c>
      <c r="C174" s="45" t="s">
        <v>68</v>
      </c>
      <c r="D174" s="45">
        <v>16</v>
      </c>
      <c r="E174" s="193"/>
      <c r="F174" s="177">
        <f t="shared" si="14"/>
        <v>0</v>
      </c>
      <c r="G174" s="115"/>
    </row>
    <row r="175" spans="1:7" outlineLevel="2">
      <c r="A175" s="113" t="s">
        <v>862</v>
      </c>
      <c r="B175" s="114" t="s">
        <v>863</v>
      </c>
      <c r="C175" s="45" t="s">
        <v>68</v>
      </c>
      <c r="D175" s="45">
        <v>60</v>
      </c>
      <c r="E175" s="193"/>
      <c r="F175" s="177">
        <f t="shared" si="14"/>
        <v>0</v>
      </c>
      <c r="G175" s="115"/>
    </row>
    <row r="176" spans="1:7" outlineLevel="2">
      <c r="A176" s="113" t="s">
        <v>864</v>
      </c>
      <c r="B176" s="114" t="s">
        <v>865</v>
      </c>
      <c r="C176" s="45" t="s">
        <v>68</v>
      </c>
      <c r="D176" s="45">
        <v>1</v>
      </c>
      <c r="E176" s="193"/>
      <c r="F176" s="177">
        <f t="shared" si="14"/>
        <v>0</v>
      </c>
      <c r="G176" s="115"/>
    </row>
    <row r="177" spans="1:7" outlineLevel="2">
      <c r="A177" s="113" t="s">
        <v>866</v>
      </c>
      <c r="B177" s="114" t="s">
        <v>867</v>
      </c>
      <c r="C177" s="45" t="s">
        <v>68</v>
      </c>
      <c r="D177" s="45">
        <v>2</v>
      </c>
      <c r="E177" s="193"/>
      <c r="F177" s="177">
        <f t="shared" si="14"/>
        <v>0</v>
      </c>
      <c r="G177" s="115"/>
    </row>
    <row r="178" spans="1:7" ht="23" outlineLevel="2">
      <c r="A178" s="113" t="s">
        <v>868</v>
      </c>
      <c r="B178" s="114" t="s">
        <v>869</v>
      </c>
      <c r="C178" s="45" t="s">
        <v>68</v>
      </c>
      <c r="D178" s="45">
        <v>1</v>
      </c>
      <c r="E178" s="193"/>
      <c r="F178" s="177">
        <f t="shared" si="14"/>
        <v>0</v>
      </c>
      <c r="G178" s="115"/>
    </row>
    <row r="179" spans="1:7" outlineLevel="2">
      <c r="A179" s="113" t="s">
        <v>870</v>
      </c>
      <c r="B179" s="114" t="s">
        <v>871</v>
      </c>
      <c r="C179" s="45" t="s">
        <v>68</v>
      </c>
      <c r="D179" s="45">
        <v>1</v>
      </c>
      <c r="E179" s="193"/>
      <c r="F179" s="177">
        <f t="shared" si="14"/>
        <v>0</v>
      </c>
      <c r="G179" s="115"/>
    </row>
    <row r="180" spans="1:7" outlineLevel="2">
      <c r="A180" s="113" t="s">
        <v>872</v>
      </c>
      <c r="B180" s="114" t="s">
        <v>873</v>
      </c>
      <c r="C180" s="45" t="s">
        <v>68</v>
      </c>
      <c r="D180" s="45">
        <v>5</v>
      </c>
      <c r="E180" s="193"/>
      <c r="F180" s="177">
        <f t="shared" si="14"/>
        <v>0</v>
      </c>
      <c r="G180" s="115"/>
    </row>
    <row r="181" spans="1:7" outlineLevel="2">
      <c r="A181" s="113" t="s">
        <v>874</v>
      </c>
      <c r="B181" s="114" t="s">
        <v>875</v>
      </c>
      <c r="C181" s="45" t="s">
        <v>68</v>
      </c>
      <c r="D181" s="45">
        <v>1</v>
      </c>
      <c r="E181" s="193"/>
      <c r="F181" s="177">
        <f t="shared" si="14"/>
        <v>0</v>
      </c>
      <c r="G181" s="115"/>
    </row>
    <row r="182" spans="1:7" ht="23" outlineLevel="2">
      <c r="A182" s="113" t="s">
        <v>876</v>
      </c>
      <c r="B182" s="114" t="s">
        <v>877</v>
      </c>
      <c r="C182" s="45" t="s">
        <v>68</v>
      </c>
      <c r="D182" s="45">
        <v>1</v>
      </c>
      <c r="E182" s="193"/>
      <c r="F182" s="177">
        <f t="shared" si="14"/>
        <v>0</v>
      </c>
      <c r="G182" s="115"/>
    </row>
    <row r="183" spans="1:7" outlineLevel="2">
      <c r="A183" s="113" t="s">
        <v>878</v>
      </c>
      <c r="B183" s="114" t="s">
        <v>879</v>
      </c>
      <c r="C183" s="45" t="s">
        <v>22</v>
      </c>
      <c r="D183" s="45">
        <v>4</v>
      </c>
      <c r="E183" s="193"/>
      <c r="F183" s="177">
        <f t="shared" si="14"/>
        <v>0</v>
      </c>
      <c r="G183" s="115"/>
    </row>
    <row r="184" spans="1:7" outlineLevel="2">
      <c r="A184" s="113" t="s">
        <v>880</v>
      </c>
      <c r="B184" s="114" t="s">
        <v>881</v>
      </c>
      <c r="C184" s="45" t="s">
        <v>22</v>
      </c>
      <c r="D184" s="45">
        <v>2</v>
      </c>
      <c r="E184" s="193"/>
      <c r="F184" s="177">
        <f t="shared" si="14"/>
        <v>0</v>
      </c>
      <c r="G184" s="115"/>
    </row>
    <row r="185" spans="1:7" ht="23" outlineLevel="2">
      <c r="A185" s="113" t="s">
        <v>882</v>
      </c>
      <c r="B185" s="114" t="s">
        <v>811</v>
      </c>
      <c r="C185" s="45"/>
      <c r="D185" s="45"/>
      <c r="E185" s="193"/>
      <c r="F185" s="177">
        <f t="shared" si="14"/>
        <v>0</v>
      </c>
      <c r="G185" s="115"/>
    </row>
    <row r="186" spans="1:7" outlineLevel="2">
      <c r="A186" s="113" t="s">
        <v>883</v>
      </c>
      <c r="B186" s="114" t="s">
        <v>813</v>
      </c>
      <c r="C186" s="45" t="s">
        <v>68</v>
      </c>
      <c r="D186" s="45">
        <v>1</v>
      </c>
      <c r="E186" s="193"/>
      <c r="F186" s="177">
        <f t="shared" si="14"/>
        <v>0</v>
      </c>
      <c r="G186" s="115"/>
    </row>
    <row r="187" spans="1:7" outlineLevel="2">
      <c r="A187" s="113" t="s">
        <v>884</v>
      </c>
      <c r="B187" s="114" t="s">
        <v>885</v>
      </c>
      <c r="C187" s="45"/>
      <c r="D187" s="45"/>
      <c r="E187" s="193"/>
      <c r="F187" s="177">
        <f t="shared" si="14"/>
        <v>0</v>
      </c>
      <c r="G187" s="115"/>
    </row>
    <row r="188" spans="1:7">
      <c r="A188" s="108" t="s">
        <v>392</v>
      </c>
      <c r="B188" s="109" t="s">
        <v>886</v>
      </c>
      <c r="C188" s="110"/>
      <c r="D188" s="110"/>
      <c r="E188" s="200"/>
      <c r="F188" s="191">
        <f>F189+F241+F309</f>
        <v>0</v>
      </c>
      <c r="G188" s="112"/>
    </row>
    <row r="189" spans="1:7" outlineLevel="1">
      <c r="A189" s="87" t="s">
        <v>394</v>
      </c>
      <c r="B189" s="88" t="s">
        <v>887</v>
      </c>
      <c r="C189" s="56" t="s">
        <v>888</v>
      </c>
      <c r="D189" s="56" t="s">
        <v>888</v>
      </c>
      <c r="E189" s="192"/>
      <c r="F189" s="178">
        <f>SUM(F190:F240)</f>
        <v>0</v>
      </c>
      <c r="G189" s="89" t="s">
        <v>888</v>
      </c>
    </row>
    <row r="190" spans="1:7" ht="145.75" customHeight="1" outlineLevel="2">
      <c r="A190" s="113" t="s">
        <v>396</v>
      </c>
      <c r="B190" s="114" t="s">
        <v>889</v>
      </c>
      <c r="C190" s="45" t="s">
        <v>543</v>
      </c>
      <c r="D190" s="45">
        <v>1</v>
      </c>
      <c r="E190" s="193"/>
      <c r="F190" s="177">
        <f>D190*E190</f>
        <v>0</v>
      </c>
      <c r="G190" s="115"/>
    </row>
    <row r="191" spans="1:7" ht="151.75" customHeight="1" outlineLevel="2">
      <c r="A191" s="113" t="s">
        <v>397</v>
      </c>
      <c r="B191" s="114" t="s">
        <v>890</v>
      </c>
      <c r="C191" s="45" t="s">
        <v>543</v>
      </c>
      <c r="D191" s="45">
        <v>1</v>
      </c>
      <c r="E191" s="193"/>
      <c r="F191" s="177">
        <f t="shared" ref="F191:F240" si="15">D191*E191</f>
        <v>0</v>
      </c>
      <c r="G191" s="115"/>
    </row>
    <row r="192" spans="1:7" ht="141.65" customHeight="1" outlineLevel="2">
      <c r="A192" s="113" t="s">
        <v>399</v>
      </c>
      <c r="B192" s="114" t="s">
        <v>891</v>
      </c>
      <c r="C192" s="45" t="s">
        <v>543</v>
      </c>
      <c r="D192" s="45">
        <v>1</v>
      </c>
      <c r="E192" s="193"/>
      <c r="F192" s="177">
        <f t="shared" si="15"/>
        <v>0</v>
      </c>
      <c r="G192" s="115"/>
    </row>
    <row r="193" spans="1:7" ht="57.5" outlineLevel="2">
      <c r="A193" s="113" t="s">
        <v>400</v>
      </c>
      <c r="B193" s="114" t="s">
        <v>892</v>
      </c>
      <c r="C193" s="45" t="s">
        <v>543</v>
      </c>
      <c r="D193" s="45">
        <v>1</v>
      </c>
      <c r="E193" s="193"/>
      <c r="F193" s="177">
        <f t="shared" si="15"/>
        <v>0</v>
      </c>
      <c r="G193" s="115"/>
    </row>
    <row r="194" spans="1:7" ht="57.5" outlineLevel="2">
      <c r="A194" s="113" t="s">
        <v>401</v>
      </c>
      <c r="B194" s="114" t="s">
        <v>893</v>
      </c>
      <c r="C194" s="45" t="s">
        <v>543</v>
      </c>
      <c r="D194" s="45">
        <v>1</v>
      </c>
      <c r="E194" s="193"/>
      <c r="F194" s="177">
        <f t="shared" si="15"/>
        <v>0</v>
      </c>
      <c r="G194" s="115"/>
    </row>
    <row r="195" spans="1:7" ht="34.5" outlineLevel="2">
      <c r="A195" s="113" t="s">
        <v>894</v>
      </c>
      <c r="B195" s="114" t="s">
        <v>895</v>
      </c>
      <c r="C195" s="45" t="s">
        <v>543</v>
      </c>
      <c r="D195" s="45">
        <v>1</v>
      </c>
      <c r="E195" s="193"/>
      <c r="F195" s="177">
        <f t="shared" si="15"/>
        <v>0</v>
      </c>
      <c r="G195" s="115"/>
    </row>
    <row r="196" spans="1:7" ht="34.5" outlineLevel="2">
      <c r="A196" s="113" t="s">
        <v>896</v>
      </c>
      <c r="B196" s="114" t="s">
        <v>1693</v>
      </c>
      <c r="C196" s="45" t="s">
        <v>543</v>
      </c>
      <c r="D196" s="45">
        <v>1</v>
      </c>
      <c r="E196" s="193"/>
      <c r="F196" s="177">
        <f t="shared" si="15"/>
        <v>0</v>
      </c>
      <c r="G196" s="115"/>
    </row>
    <row r="197" spans="1:7" ht="23" outlineLevel="2">
      <c r="A197" s="113" t="s">
        <v>897</v>
      </c>
      <c r="B197" s="114" t="s">
        <v>898</v>
      </c>
      <c r="C197" s="45" t="s">
        <v>543</v>
      </c>
      <c r="D197" s="45">
        <v>2</v>
      </c>
      <c r="E197" s="193"/>
      <c r="F197" s="177">
        <f t="shared" si="15"/>
        <v>0</v>
      </c>
      <c r="G197" s="115"/>
    </row>
    <row r="198" spans="1:7" ht="23" outlineLevel="2">
      <c r="A198" s="113" t="s">
        <v>899</v>
      </c>
      <c r="B198" s="114" t="s">
        <v>900</v>
      </c>
      <c r="C198" s="45" t="s">
        <v>543</v>
      </c>
      <c r="D198" s="45">
        <v>1</v>
      </c>
      <c r="E198" s="193"/>
      <c r="F198" s="177">
        <f t="shared" si="15"/>
        <v>0</v>
      </c>
      <c r="G198" s="115"/>
    </row>
    <row r="199" spans="1:7" ht="23" outlineLevel="2">
      <c r="A199" s="113" t="s">
        <v>901</v>
      </c>
      <c r="B199" s="114" t="s">
        <v>902</v>
      </c>
      <c r="C199" s="45" t="s">
        <v>14</v>
      </c>
      <c r="D199" s="45">
        <v>15</v>
      </c>
      <c r="E199" s="193"/>
      <c r="F199" s="177">
        <f t="shared" si="15"/>
        <v>0</v>
      </c>
      <c r="G199" s="115"/>
    </row>
    <row r="200" spans="1:7" ht="23" outlineLevel="2">
      <c r="A200" s="113" t="s">
        <v>903</v>
      </c>
      <c r="B200" s="114" t="s">
        <v>904</v>
      </c>
      <c r="C200" s="45" t="s">
        <v>14</v>
      </c>
      <c r="D200" s="45">
        <v>7</v>
      </c>
      <c r="E200" s="193"/>
      <c r="F200" s="177">
        <f t="shared" si="15"/>
        <v>0</v>
      </c>
      <c r="G200" s="115"/>
    </row>
    <row r="201" spans="1:7" ht="23" outlineLevel="2">
      <c r="A201" s="113" t="s">
        <v>905</v>
      </c>
      <c r="B201" s="114" t="s">
        <v>906</v>
      </c>
      <c r="C201" s="45" t="s">
        <v>14</v>
      </c>
      <c r="D201" s="45">
        <v>8</v>
      </c>
      <c r="E201" s="193"/>
      <c r="F201" s="177">
        <f t="shared" si="15"/>
        <v>0</v>
      </c>
      <c r="G201" s="115"/>
    </row>
    <row r="202" spans="1:7" ht="23" outlineLevel="2">
      <c r="A202" s="113" t="s">
        <v>907</v>
      </c>
      <c r="B202" s="114" t="s">
        <v>908</v>
      </c>
      <c r="C202" s="45" t="s">
        <v>14</v>
      </c>
      <c r="D202" s="45">
        <v>4</v>
      </c>
      <c r="E202" s="193"/>
      <c r="F202" s="177">
        <f t="shared" si="15"/>
        <v>0</v>
      </c>
      <c r="G202" s="115"/>
    </row>
    <row r="203" spans="1:7" ht="23" outlineLevel="2">
      <c r="A203" s="113" t="s">
        <v>909</v>
      </c>
      <c r="B203" s="114" t="s">
        <v>910</v>
      </c>
      <c r="C203" s="45" t="s">
        <v>14</v>
      </c>
      <c r="D203" s="45">
        <v>2</v>
      </c>
      <c r="E203" s="193"/>
      <c r="F203" s="177">
        <f t="shared" si="15"/>
        <v>0</v>
      </c>
      <c r="G203" s="115"/>
    </row>
    <row r="204" spans="1:7" ht="23" outlineLevel="2">
      <c r="A204" s="113" t="s">
        <v>911</v>
      </c>
      <c r="B204" s="114" t="s">
        <v>912</v>
      </c>
      <c r="C204" s="45" t="s">
        <v>14</v>
      </c>
      <c r="D204" s="45">
        <v>2</v>
      </c>
      <c r="E204" s="193"/>
      <c r="F204" s="177">
        <f t="shared" si="15"/>
        <v>0</v>
      </c>
      <c r="G204" s="115"/>
    </row>
    <row r="205" spans="1:7" ht="34.5" outlineLevel="2">
      <c r="A205" s="113" t="s">
        <v>913</v>
      </c>
      <c r="B205" s="114" t="s">
        <v>914</v>
      </c>
      <c r="C205" s="45" t="s">
        <v>14</v>
      </c>
      <c r="D205" s="45">
        <v>1</v>
      </c>
      <c r="E205" s="193"/>
      <c r="F205" s="177">
        <f t="shared" si="15"/>
        <v>0</v>
      </c>
      <c r="G205" s="115"/>
    </row>
    <row r="206" spans="1:7" ht="34.5" outlineLevel="2">
      <c r="A206" s="113" t="s">
        <v>915</v>
      </c>
      <c r="B206" s="114" t="s">
        <v>916</v>
      </c>
      <c r="C206" s="45" t="s">
        <v>14</v>
      </c>
      <c r="D206" s="45">
        <v>2</v>
      </c>
      <c r="E206" s="193"/>
      <c r="F206" s="177">
        <f t="shared" si="15"/>
        <v>0</v>
      </c>
      <c r="G206" s="115"/>
    </row>
    <row r="207" spans="1:7" ht="34.5" outlineLevel="2">
      <c r="A207" s="113" t="s">
        <v>917</v>
      </c>
      <c r="B207" s="114" t="s">
        <v>918</v>
      </c>
      <c r="C207" s="45" t="s">
        <v>14</v>
      </c>
      <c r="D207" s="45">
        <v>2</v>
      </c>
      <c r="E207" s="193"/>
      <c r="F207" s="177">
        <f t="shared" si="15"/>
        <v>0</v>
      </c>
      <c r="G207" s="115"/>
    </row>
    <row r="208" spans="1:7" outlineLevel="2">
      <c r="A208" s="113" t="s">
        <v>919</v>
      </c>
      <c r="B208" s="114" t="s">
        <v>920</v>
      </c>
      <c r="C208" s="45" t="s">
        <v>14</v>
      </c>
      <c r="D208" s="45">
        <v>5</v>
      </c>
      <c r="E208" s="193"/>
      <c r="F208" s="177">
        <f t="shared" si="15"/>
        <v>0</v>
      </c>
      <c r="G208" s="115"/>
    </row>
    <row r="209" spans="1:7" ht="28.75" customHeight="1" outlineLevel="2">
      <c r="A209" s="113" t="s">
        <v>921</v>
      </c>
      <c r="B209" s="114" t="s">
        <v>922</v>
      </c>
      <c r="C209" s="45" t="s">
        <v>14</v>
      </c>
      <c r="D209" s="45">
        <v>1</v>
      </c>
      <c r="E209" s="193"/>
      <c r="F209" s="177">
        <f t="shared" si="15"/>
        <v>0</v>
      </c>
      <c r="G209" s="115"/>
    </row>
    <row r="210" spans="1:7" ht="25.75" customHeight="1" outlineLevel="2">
      <c r="A210" s="113" t="s">
        <v>923</v>
      </c>
      <c r="B210" s="114" t="s">
        <v>924</v>
      </c>
      <c r="C210" s="45" t="s">
        <v>14</v>
      </c>
      <c r="D210" s="45">
        <v>10</v>
      </c>
      <c r="E210" s="193"/>
      <c r="F210" s="177">
        <f t="shared" si="15"/>
        <v>0</v>
      </c>
      <c r="G210" s="115"/>
    </row>
    <row r="211" spans="1:7" ht="21" customHeight="1" outlineLevel="2">
      <c r="A211" s="113" t="s">
        <v>925</v>
      </c>
      <c r="B211" s="114" t="s">
        <v>926</v>
      </c>
      <c r="C211" s="45" t="s">
        <v>14</v>
      </c>
      <c r="D211" s="45">
        <v>3</v>
      </c>
      <c r="E211" s="193"/>
      <c r="F211" s="177">
        <f t="shared" si="15"/>
        <v>0</v>
      </c>
      <c r="G211" s="115"/>
    </row>
    <row r="212" spans="1:7" ht="25.75" customHeight="1" outlineLevel="2">
      <c r="A212" s="113" t="s">
        <v>927</v>
      </c>
      <c r="B212" s="114" t="s">
        <v>928</v>
      </c>
      <c r="C212" s="45" t="s">
        <v>14</v>
      </c>
      <c r="D212" s="45">
        <v>3</v>
      </c>
      <c r="E212" s="193"/>
      <c r="F212" s="177">
        <f t="shared" si="15"/>
        <v>0</v>
      </c>
      <c r="G212" s="115"/>
    </row>
    <row r="213" spans="1:7" ht="34.5" outlineLevel="2">
      <c r="A213" s="113" t="s">
        <v>929</v>
      </c>
      <c r="B213" s="114" t="s">
        <v>930</v>
      </c>
      <c r="C213" s="45" t="s">
        <v>14</v>
      </c>
      <c r="D213" s="45">
        <v>11</v>
      </c>
      <c r="E213" s="193"/>
      <c r="F213" s="177">
        <f t="shared" si="15"/>
        <v>0</v>
      </c>
      <c r="G213" s="115"/>
    </row>
    <row r="214" spans="1:7" ht="34.5" outlineLevel="2">
      <c r="A214" s="113" t="s">
        <v>931</v>
      </c>
      <c r="B214" s="114" t="s">
        <v>932</v>
      </c>
      <c r="C214" s="45" t="s">
        <v>14</v>
      </c>
      <c r="D214" s="45">
        <v>5</v>
      </c>
      <c r="E214" s="193"/>
      <c r="F214" s="177">
        <f t="shared" si="15"/>
        <v>0</v>
      </c>
      <c r="G214" s="115"/>
    </row>
    <row r="215" spans="1:7" ht="34.5" outlineLevel="2">
      <c r="A215" s="113" t="s">
        <v>933</v>
      </c>
      <c r="B215" s="114" t="s">
        <v>934</v>
      </c>
      <c r="C215" s="45" t="s">
        <v>14</v>
      </c>
      <c r="D215" s="45">
        <v>7</v>
      </c>
      <c r="E215" s="193"/>
      <c r="F215" s="177">
        <f t="shared" si="15"/>
        <v>0</v>
      </c>
      <c r="G215" s="115"/>
    </row>
    <row r="216" spans="1:7" ht="34.5" outlineLevel="2">
      <c r="A216" s="113" t="s">
        <v>935</v>
      </c>
      <c r="B216" s="114" t="s">
        <v>936</v>
      </c>
      <c r="C216" s="45" t="s">
        <v>14</v>
      </c>
      <c r="D216" s="45">
        <v>5</v>
      </c>
      <c r="E216" s="193"/>
      <c r="F216" s="177">
        <f t="shared" si="15"/>
        <v>0</v>
      </c>
      <c r="G216" s="115"/>
    </row>
    <row r="217" spans="1:7" ht="23" outlineLevel="2">
      <c r="A217" s="113" t="s">
        <v>937</v>
      </c>
      <c r="B217" s="114" t="s">
        <v>938</v>
      </c>
      <c r="C217" s="45" t="s">
        <v>14</v>
      </c>
      <c r="D217" s="45">
        <v>2</v>
      </c>
      <c r="E217" s="193"/>
      <c r="F217" s="177">
        <f t="shared" si="15"/>
        <v>0</v>
      </c>
      <c r="G217" s="115"/>
    </row>
    <row r="218" spans="1:7" ht="23" outlineLevel="2">
      <c r="A218" s="113" t="s">
        <v>939</v>
      </c>
      <c r="B218" s="114" t="s">
        <v>940</v>
      </c>
      <c r="C218" s="45" t="s">
        <v>14</v>
      </c>
      <c r="D218" s="45">
        <v>1</v>
      </c>
      <c r="E218" s="193"/>
      <c r="F218" s="177">
        <f t="shared" si="15"/>
        <v>0</v>
      </c>
      <c r="G218" s="115"/>
    </row>
    <row r="219" spans="1:7" ht="23" outlineLevel="2">
      <c r="A219" s="113" t="s">
        <v>941</v>
      </c>
      <c r="B219" s="114" t="s">
        <v>942</v>
      </c>
      <c r="C219" s="45" t="s">
        <v>14</v>
      </c>
      <c r="D219" s="45">
        <v>1</v>
      </c>
      <c r="E219" s="193"/>
      <c r="F219" s="177">
        <f t="shared" si="15"/>
        <v>0</v>
      </c>
      <c r="G219" s="115"/>
    </row>
    <row r="220" spans="1:7" ht="23" outlineLevel="2">
      <c r="A220" s="113" t="s">
        <v>943</v>
      </c>
      <c r="B220" s="114" t="s">
        <v>944</v>
      </c>
      <c r="C220" s="45" t="s">
        <v>14</v>
      </c>
      <c r="D220" s="45">
        <v>2</v>
      </c>
      <c r="E220" s="193"/>
      <c r="F220" s="177">
        <f t="shared" si="15"/>
        <v>0</v>
      </c>
      <c r="G220" s="115"/>
    </row>
    <row r="221" spans="1:7" ht="46" outlineLevel="2">
      <c r="A221" s="113" t="s">
        <v>945</v>
      </c>
      <c r="B221" s="114" t="s">
        <v>946</v>
      </c>
      <c r="C221" s="45" t="s">
        <v>42</v>
      </c>
      <c r="D221" s="45">
        <v>45</v>
      </c>
      <c r="E221" s="193"/>
      <c r="F221" s="177">
        <f t="shared" si="15"/>
        <v>0</v>
      </c>
      <c r="G221" s="115"/>
    </row>
    <row r="222" spans="1:7" ht="34.5" outlineLevel="2">
      <c r="A222" s="113" t="s">
        <v>947</v>
      </c>
      <c r="B222" s="114" t="s">
        <v>948</v>
      </c>
      <c r="C222" s="45" t="s">
        <v>42</v>
      </c>
      <c r="D222" s="45">
        <v>30</v>
      </c>
      <c r="E222" s="193"/>
      <c r="F222" s="177">
        <f t="shared" si="15"/>
        <v>0</v>
      </c>
      <c r="G222" s="115"/>
    </row>
    <row r="223" spans="1:7" ht="34.5" outlineLevel="2">
      <c r="A223" s="113" t="s">
        <v>949</v>
      </c>
      <c r="B223" s="114" t="s">
        <v>950</v>
      </c>
      <c r="C223" s="45" t="s">
        <v>42</v>
      </c>
      <c r="D223" s="45">
        <v>22</v>
      </c>
      <c r="E223" s="193"/>
      <c r="F223" s="177">
        <f t="shared" si="15"/>
        <v>0</v>
      </c>
      <c r="G223" s="115"/>
    </row>
    <row r="224" spans="1:7" ht="57" customHeight="1" outlineLevel="2">
      <c r="A224" s="113" t="s">
        <v>951</v>
      </c>
      <c r="B224" s="114" t="s">
        <v>1688</v>
      </c>
      <c r="C224" s="45" t="s">
        <v>47</v>
      </c>
      <c r="D224" s="45">
        <v>45</v>
      </c>
      <c r="E224" s="193"/>
      <c r="F224" s="177">
        <f t="shared" si="15"/>
        <v>0</v>
      </c>
      <c r="G224" s="115"/>
    </row>
    <row r="225" spans="1:7" ht="46" outlineLevel="2">
      <c r="A225" s="113" t="s">
        <v>952</v>
      </c>
      <c r="B225" s="114" t="s">
        <v>1689</v>
      </c>
      <c r="C225" s="45" t="s">
        <v>47</v>
      </c>
      <c r="D225" s="45">
        <v>15</v>
      </c>
      <c r="E225" s="193"/>
      <c r="F225" s="177">
        <f t="shared" si="15"/>
        <v>0</v>
      </c>
      <c r="G225" s="115"/>
    </row>
    <row r="226" spans="1:7" ht="57.5" outlineLevel="2">
      <c r="A226" s="113" t="s">
        <v>953</v>
      </c>
      <c r="B226" s="114" t="s">
        <v>1692</v>
      </c>
      <c r="C226" s="45" t="s">
        <v>47</v>
      </c>
      <c r="D226" s="45">
        <v>32</v>
      </c>
      <c r="E226" s="193"/>
      <c r="F226" s="177">
        <f t="shared" si="15"/>
        <v>0</v>
      </c>
      <c r="G226" s="115"/>
    </row>
    <row r="227" spans="1:7" ht="46" outlineLevel="2">
      <c r="A227" s="113" t="s">
        <v>954</v>
      </c>
      <c r="B227" s="114" t="s">
        <v>955</v>
      </c>
      <c r="C227" s="45" t="s">
        <v>47</v>
      </c>
      <c r="D227" s="45">
        <v>25</v>
      </c>
      <c r="E227" s="193"/>
      <c r="F227" s="177">
        <f t="shared" si="15"/>
        <v>0</v>
      </c>
      <c r="G227" s="115"/>
    </row>
    <row r="228" spans="1:7" ht="46" outlineLevel="2">
      <c r="A228" s="113" t="s">
        <v>956</v>
      </c>
      <c r="B228" s="114" t="s">
        <v>957</v>
      </c>
      <c r="C228" s="45" t="s">
        <v>47</v>
      </c>
      <c r="D228" s="45">
        <v>12</v>
      </c>
      <c r="E228" s="193"/>
      <c r="F228" s="177">
        <f t="shared" si="15"/>
        <v>0</v>
      </c>
      <c r="G228" s="115"/>
    </row>
    <row r="229" spans="1:7" ht="46" outlineLevel="2">
      <c r="A229" s="113" t="s">
        <v>958</v>
      </c>
      <c r="B229" s="114" t="s">
        <v>959</v>
      </c>
      <c r="C229" s="45" t="s">
        <v>47</v>
      </c>
      <c r="D229" s="45">
        <v>145</v>
      </c>
      <c r="E229" s="193"/>
      <c r="F229" s="177">
        <f t="shared" si="15"/>
        <v>0</v>
      </c>
      <c r="G229" s="115"/>
    </row>
    <row r="230" spans="1:7" ht="46" outlineLevel="2">
      <c r="A230" s="113" t="s">
        <v>960</v>
      </c>
      <c r="B230" s="114" t="s">
        <v>961</v>
      </c>
      <c r="C230" s="45" t="s">
        <v>47</v>
      </c>
      <c r="D230" s="45">
        <v>90</v>
      </c>
      <c r="E230" s="193"/>
      <c r="F230" s="177">
        <f t="shared" si="15"/>
        <v>0</v>
      </c>
      <c r="G230" s="115"/>
    </row>
    <row r="231" spans="1:7" ht="46" outlineLevel="2">
      <c r="A231" s="113" t="s">
        <v>962</v>
      </c>
      <c r="B231" s="114" t="s">
        <v>1690</v>
      </c>
      <c r="C231" s="45" t="s">
        <v>47</v>
      </c>
      <c r="D231" s="45">
        <v>35</v>
      </c>
      <c r="E231" s="193"/>
      <c r="F231" s="177">
        <f t="shared" si="15"/>
        <v>0</v>
      </c>
      <c r="G231" s="115"/>
    </row>
    <row r="232" spans="1:7" ht="34.5" outlineLevel="2">
      <c r="A232" s="113" t="s">
        <v>963</v>
      </c>
      <c r="B232" s="114" t="s">
        <v>1691</v>
      </c>
      <c r="C232" s="45" t="s">
        <v>47</v>
      </c>
      <c r="D232" s="45">
        <v>25</v>
      </c>
      <c r="E232" s="193"/>
      <c r="F232" s="177">
        <f t="shared" si="15"/>
        <v>0</v>
      </c>
      <c r="G232" s="115"/>
    </row>
    <row r="233" spans="1:7" ht="34.5" outlineLevel="2">
      <c r="A233" s="113" t="s">
        <v>965</v>
      </c>
      <c r="B233" s="114" t="s">
        <v>966</v>
      </c>
      <c r="C233" s="45" t="s">
        <v>47</v>
      </c>
      <c r="D233" s="45">
        <v>5</v>
      </c>
      <c r="E233" s="193"/>
      <c r="F233" s="177">
        <f t="shared" si="15"/>
        <v>0</v>
      </c>
      <c r="G233" s="115"/>
    </row>
    <row r="234" spans="1:7" ht="34.5" outlineLevel="2">
      <c r="A234" s="113" t="s">
        <v>967</v>
      </c>
      <c r="B234" s="114" t="s">
        <v>968</v>
      </c>
      <c r="C234" s="45" t="s">
        <v>47</v>
      </c>
      <c r="D234" s="45">
        <v>45</v>
      </c>
      <c r="E234" s="193"/>
      <c r="F234" s="177">
        <f t="shared" si="15"/>
        <v>0</v>
      </c>
      <c r="G234" s="115"/>
    </row>
    <row r="235" spans="1:7" ht="34.5" outlineLevel="2">
      <c r="A235" s="113" t="s">
        <v>969</v>
      </c>
      <c r="B235" s="114" t="s">
        <v>970</v>
      </c>
      <c r="C235" s="45" t="s">
        <v>47</v>
      </c>
      <c r="D235" s="45">
        <v>8</v>
      </c>
      <c r="E235" s="193"/>
      <c r="F235" s="177">
        <f t="shared" si="15"/>
        <v>0</v>
      </c>
      <c r="G235" s="115"/>
    </row>
    <row r="236" spans="1:7" ht="34.5" outlineLevel="2">
      <c r="A236" s="113" t="s">
        <v>971</v>
      </c>
      <c r="B236" s="114" t="s">
        <v>972</v>
      </c>
      <c r="C236" s="45" t="s">
        <v>47</v>
      </c>
      <c r="D236" s="45">
        <v>45</v>
      </c>
      <c r="E236" s="193"/>
      <c r="F236" s="177">
        <f t="shared" si="15"/>
        <v>0</v>
      </c>
      <c r="G236" s="115"/>
    </row>
    <row r="237" spans="1:7" outlineLevel="2">
      <c r="A237" s="113" t="s">
        <v>973</v>
      </c>
      <c r="B237" s="114" t="s">
        <v>974</v>
      </c>
      <c r="C237" s="45" t="s">
        <v>47</v>
      </c>
      <c r="D237" s="45">
        <v>45</v>
      </c>
      <c r="E237" s="193"/>
      <c r="F237" s="177">
        <f t="shared" si="15"/>
        <v>0</v>
      </c>
      <c r="G237" s="115"/>
    </row>
    <row r="238" spans="1:7" outlineLevel="2">
      <c r="A238" s="113" t="s">
        <v>975</v>
      </c>
      <c r="B238" s="114" t="s">
        <v>976</v>
      </c>
      <c r="C238" s="45" t="s">
        <v>47</v>
      </c>
      <c r="D238" s="45">
        <v>21</v>
      </c>
      <c r="E238" s="193"/>
      <c r="F238" s="177">
        <f t="shared" si="15"/>
        <v>0</v>
      </c>
      <c r="G238" s="115"/>
    </row>
    <row r="239" spans="1:7" outlineLevel="2">
      <c r="A239" s="113" t="s">
        <v>977</v>
      </c>
      <c r="B239" s="114" t="s">
        <v>978</v>
      </c>
      <c r="C239" s="45" t="s">
        <v>47</v>
      </c>
      <c r="D239" s="45">
        <v>32</v>
      </c>
      <c r="E239" s="193"/>
      <c r="F239" s="177">
        <f t="shared" si="15"/>
        <v>0</v>
      </c>
      <c r="G239" s="115"/>
    </row>
    <row r="240" spans="1:7" outlineLevel="2">
      <c r="A240" s="113" t="s">
        <v>979</v>
      </c>
      <c r="B240" s="114" t="s">
        <v>980</v>
      </c>
      <c r="C240" s="45" t="s">
        <v>47</v>
      </c>
      <c r="D240" s="45">
        <v>25</v>
      </c>
      <c r="E240" s="193"/>
      <c r="F240" s="177">
        <f t="shared" si="15"/>
        <v>0</v>
      </c>
      <c r="G240" s="115"/>
    </row>
    <row r="241" spans="1:7" outlineLevel="1">
      <c r="A241" s="87" t="s">
        <v>981</v>
      </c>
      <c r="B241" s="88" t="s">
        <v>982</v>
      </c>
      <c r="C241" s="56" t="s">
        <v>888</v>
      </c>
      <c r="D241" s="56" t="s">
        <v>888</v>
      </c>
      <c r="E241" s="192"/>
      <c r="F241" s="178">
        <f>SUM(F242:F308)</f>
        <v>0</v>
      </c>
      <c r="G241" s="89" t="s">
        <v>888</v>
      </c>
    </row>
    <row r="242" spans="1:7" ht="80.5" outlineLevel="2">
      <c r="A242" s="113" t="s">
        <v>403</v>
      </c>
      <c r="B242" s="114" t="s">
        <v>983</v>
      </c>
      <c r="C242" s="45" t="s">
        <v>543</v>
      </c>
      <c r="D242" s="45">
        <v>1</v>
      </c>
      <c r="E242" s="193"/>
      <c r="F242" s="177">
        <f>D242*E242</f>
        <v>0</v>
      </c>
      <c r="G242" s="115"/>
    </row>
    <row r="243" spans="1:7" ht="103.5" outlineLevel="2">
      <c r="A243" s="113" t="s">
        <v>405</v>
      </c>
      <c r="B243" s="114" t="s">
        <v>984</v>
      </c>
      <c r="C243" s="45" t="s">
        <v>543</v>
      </c>
      <c r="D243" s="45">
        <v>1</v>
      </c>
      <c r="E243" s="193"/>
      <c r="F243" s="177">
        <f t="shared" ref="F243:F306" si="16">D243*E243</f>
        <v>0</v>
      </c>
      <c r="G243" s="115"/>
    </row>
    <row r="244" spans="1:7" ht="69" outlineLevel="2">
      <c r="A244" s="113" t="s">
        <v>407</v>
      </c>
      <c r="B244" s="114" t="s">
        <v>985</v>
      </c>
      <c r="C244" s="45" t="s">
        <v>543</v>
      </c>
      <c r="D244" s="45">
        <v>1</v>
      </c>
      <c r="E244" s="193"/>
      <c r="F244" s="177">
        <f t="shared" si="16"/>
        <v>0</v>
      </c>
      <c r="G244" s="115"/>
    </row>
    <row r="245" spans="1:7" ht="69" outlineLevel="2">
      <c r="A245" s="113" t="s">
        <v>409</v>
      </c>
      <c r="B245" s="114" t="s">
        <v>986</v>
      </c>
      <c r="C245" s="45" t="s">
        <v>543</v>
      </c>
      <c r="D245" s="45">
        <v>1</v>
      </c>
      <c r="E245" s="193"/>
      <c r="F245" s="177">
        <f t="shared" si="16"/>
        <v>0</v>
      </c>
      <c r="G245" s="115"/>
    </row>
    <row r="246" spans="1:7" ht="34.5" outlineLevel="2">
      <c r="A246" s="113" t="s">
        <v>411</v>
      </c>
      <c r="B246" s="114" t="s">
        <v>987</v>
      </c>
      <c r="C246" s="45" t="s">
        <v>543</v>
      </c>
      <c r="D246" s="45">
        <v>1</v>
      </c>
      <c r="E246" s="193"/>
      <c r="F246" s="177">
        <f t="shared" si="16"/>
        <v>0</v>
      </c>
      <c r="G246" s="115"/>
    </row>
    <row r="247" spans="1:7" ht="46" outlineLevel="2">
      <c r="A247" s="113" t="s">
        <v>413</v>
      </c>
      <c r="B247" s="114" t="s">
        <v>988</v>
      </c>
      <c r="C247" s="45" t="s">
        <v>543</v>
      </c>
      <c r="D247" s="45">
        <v>1</v>
      </c>
      <c r="E247" s="193"/>
      <c r="F247" s="177">
        <f t="shared" si="16"/>
        <v>0</v>
      </c>
      <c r="G247" s="115"/>
    </row>
    <row r="248" spans="1:7" ht="34.5" outlineLevel="2">
      <c r="A248" s="113" t="s">
        <v>415</v>
      </c>
      <c r="B248" s="114" t="s">
        <v>989</v>
      </c>
      <c r="C248" s="45" t="s">
        <v>543</v>
      </c>
      <c r="D248" s="45">
        <v>1</v>
      </c>
      <c r="E248" s="193"/>
      <c r="F248" s="177">
        <f t="shared" si="16"/>
        <v>0</v>
      </c>
      <c r="G248" s="115"/>
    </row>
    <row r="249" spans="1:7" ht="34.5" outlineLevel="2">
      <c r="A249" s="113" t="s">
        <v>417</v>
      </c>
      <c r="B249" s="114" t="s">
        <v>990</v>
      </c>
      <c r="C249" s="45" t="s">
        <v>543</v>
      </c>
      <c r="D249" s="45">
        <v>2</v>
      </c>
      <c r="E249" s="193"/>
      <c r="F249" s="177">
        <f t="shared" si="16"/>
        <v>0</v>
      </c>
      <c r="G249" s="115"/>
    </row>
    <row r="250" spans="1:7" ht="34.5" outlineLevel="2">
      <c r="A250" s="113" t="s">
        <v>419</v>
      </c>
      <c r="B250" s="114" t="s">
        <v>991</v>
      </c>
      <c r="C250" s="45" t="s">
        <v>543</v>
      </c>
      <c r="D250" s="45">
        <v>2</v>
      </c>
      <c r="E250" s="193"/>
      <c r="F250" s="177">
        <f t="shared" si="16"/>
        <v>0</v>
      </c>
      <c r="G250" s="115"/>
    </row>
    <row r="251" spans="1:7" ht="57.5" outlineLevel="2">
      <c r="A251" s="113" t="s">
        <v>421</v>
      </c>
      <c r="B251" s="114" t="s">
        <v>992</v>
      </c>
      <c r="C251" s="45" t="s">
        <v>543</v>
      </c>
      <c r="D251" s="45">
        <v>1</v>
      </c>
      <c r="E251" s="193"/>
      <c r="F251" s="177">
        <f t="shared" si="16"/>
        <v>0</v>
      </c>
      <c r="G251" s="115"/>
    </row>
    <row r="252" spans="1:7" ht="57.5" outlineLevel="2">
      <c r="A252" s="113" t="s">
        <v>423</v>
      </c>
      <c r="B252" s="114" t="s">
        <v>993</v>
      </c>
      <c r="C252" s="45" t="s">
        <v>543</v>
      </c>
      <c r="D252" s="45">
        <v>2</v>
      </c>
      <c r="E252" s="193"/>
      <c r="F252" s="177">
        <f t="shared" si="16"/>
        <v>0</v>
      </c>
      <c r="G252" s="115"/>
    </row>
    <row r="253" spans="1:7" ht="57.5" outlineLevel="2">
      <c r="A253" s="113" t="s">
        <v>426</v>
      </c>
      <c r="B253" s="114" t="s">
        <v>994</v>
      </c>
      <c r="C253" s="45" t="s">
        <v>543</v>
      </c>
      <c r="D253" s="45">
        <v>10</v>
      </c>
      <c r="E253" s="193"/>
      <c r="F253" s="177">
        <f t="shared" si="16"/>
        <v>0</v>
      </c>
      <c r="G253" s="115"/>
    </row>
    <row r="254" spans="1:7" ht="57.5" outlineLevel="2">
      <c r="A254" s="113" t="s">
        <v>428</v>
      </c>
      <c r="B254" s="114" t="s">
        <v>995</v>
      </c>
      <c r="C254" s="45" t="s">
        <v>543</v>
      </c>
      <c r="D254" s="45">
        <v>3</v>
      </c>
      <c r="E254" s="193"/>
      <c r="F254" s="177">
        <f t="shared" si="16"/>
        <v>0</v>
      </c>
      <c r="G254" s="115"/>
    </row>
    <row r="255" spans="1:7" ht="57.5" outlineLevel="2">
      <c r="A255" s="113" t="s">
        <v>996</v>
      </c>
      <c r="B255" s="114" t="s">
        <v>997</v>
      </c>
      <c r="C255" s="45" t="s">
        <v>543</v>
      </c>
      <c r="D255" s="45">
        <v>3</v>
      </c>
      <c r="E255" s="193"/>
      <c r="F255" s="177">
        <f t="shared" si="16"/>
        <v>0</v>
      </c>
      <c r="G255" s="115"/>
    </row>
    <row r="256" spans="1:7" ht="57.5" outlineLevel="2">
      <c r="A256" s="113" t="s">
        <v>998</v>
      </c>
      <c r="B256" s="114" t="s">
        <v>999</v>
      </c>
      <c r="C256" s="45" t="s">
        <v>543</v>
      </c>
      <c r="D256" s="45">
        <v>1</v>
      </c>
      <c r="E256" s="193"/>
      <c r="F256" s="177">
        <f t="shared" si="16"/>
        <v>0</v>
      </c>
      <c r="G256" s="115"/>
    </row>
    <row r="257" spans="1:7" ht="57.5" outlineLevel="2">
      <c r="A257" s="113" t="s">
        <v>1000</v>
      </c>
      <c r="B257" s="114" t="s">
        <v>1001</v>
      </c>
      <c r="C257" s="45" t="s">
        <v>543</v>
      </c>
      <c r="D257" s="45">
        <v>1</v>
      </c>
      <c r="E257" s="193"/>
      <c r="F257" s="177">
        <f t="shared" si="16"/>
        <v>0</v>
      </c>
      <c r="G257" s="115"/>
    </row>
    <row r="258" spans="1:7" ht="57.5" outlineLevel="2">
      <c r="A258" s="113" t="s">
        <v>1002</v>
      </c>
      <c r="B258" s="114" t="s">
        <v>1003</v>
      </c>
      <c r="C258" s="45" t="s">
        <v>543</v>
      </c>
      <c r="D258" s="45">
        <v>1</v>
      </c>
      <c r="E258" s="193"/>
      <c r="F258" s="177">
        <f t="shared" si="16"/>
        <v>0</v>
      </c>
      <c r="G258" s="115"/>
    </row>
    <row r="259" spans="1:7" ht="34.5" outlineLevel="2">
      <c r="A259" s="113" t="s">
        <v>1004</v>
      </c>
      <c r="B259" s="114" t="s">
        <v>1005</v>
      </c>
      <c r="C259" s="45" t="s">
        <v>543</v>
      </c>
      <c r="D259" s="45">
        <v>1</v>
      </c>
      <c r="E259" s="193"/>
      <c r="F259" s="177">
        <f t="shared" si="16"/>
        <v>0</v>
      </c>
      <c r="G259" s="115"/>
    </row>
    <row r="260" spans="1:7" ht="46" outlineLevel="2">
      <c r="A260" s="113" t="s">
        <v>1006</v>
      </c>
      <c r="B260" s="114" t="s">
        <v>1007</v>
      </c>
      <c r="C260" s="45" t="s">
        <v>543</v>
      </c>
      <c r="D260" s="45">
        <v>1</v>
      </c>
      <c r="E260" s="193"/>
      <c r="F260" s="177">
        <f t="shared" si="16"/>
        <v>0</v>
      </c>
      <c r="G260" s="115"/>
    </row>
    <row r="261" spans="1:7" ht="46" outlineLevel="2">
      <c r="A261" s="113" t="s">
        <v>1008</v>
      </c>
      <c r="B261" s="114" t="s">
        <v>1009</v>
      </c>
      <c r="C261" s="45" t="s">
        <v>543</v>
      </c>
      <c r="D261" s="45">
        <v>1</v>
      </c>
      <c r="E261" s="193"/>
      <c r="F261" s="177">
        <f t="shared" si="16"/>
        <v>0</v>
      </c>
      <c r="G261" s="115"/>
    </row>
    <row r="262" spans="1:7" ht="46" outlineLevel="2">
      <c r="A262" s="113" t="s">
        <v>1010</v>
      </c>
      <c r="B262" s="114" t="s">
        <v>1011</v>
      </c>
      <c r="C262" s="45" t="s">
        <v>543</v>
      </c>
      <c r="D262" s="45">
        <v>2</v>
      </c>
      <c r="E262" s="193"/>
      <c r="F262" s="177">
        <f t="shared" si="16"/>
        <v>0</v>
      </c>
      <c r="G262" s="115"/>
    </row>
    <row r="263" spans="1:7" ht="46" outlineLevel="2">
      <c r="A263" s="113" t="s">
        <v>1012</v>
      </c>
      <c r="B263" s="114" t="s">
        <v>1013</v>
      </c>
      <c r="C263" s="45" t="s">
        <v>543</v>
      </c>
      <c r="D263" s="45">
        <v>1</v>
      </c>
      <c r="E263" s="193"/>
      <c r="F263" s="177">
        <f t="shared" si="16"/>
        <v>0</v>
      </c>
      <c r="G263" s="115"/>
    </row>
    <row r="264" spans="1:7" ht="46" outlineLevel="2">
      <c r="A264" s="113" t="s">
        <v>1014</v>
      </c>
      <c r="B264" s="114" t="s">
        <v>1015</v>
      </c>
      <c r="C264" s="45" t="s">
        <v>543</v>
      </c>
      <c r="D264" s="45">
        <v>1</v>
      </c>
      <c r="E264" s="193"/>
      <c r="F264" s="177">
        <f t="shared" si="16"/>
        <v>0</v>
      </c>
      <c r="G264" s="115"/>
    </row>
    <row r="265" spans="1:7" ht="34.5" outlineLevel="2">
      <c r="A265" s="113" t="s">
        <v>1016</v>
      </c>
      <c r="B265" s="114" t="s">
        <v>1017</v>
      </c>
      <c r="C265" s="45"/>
      <c r="D265" s="45"/>
      <c r="E265" s="193"/>
      <c r="F265" s="177">
        <f t="shared" si="16"/>
        <v>0</v>
      </c>
      <c r="G265" s="115"/>
    </row>
    <row r="266" spans="1:7" outlineLevel="2">
      <c r="A266" s="113" t="s">
        <v>1018</v>
      </c>
      <c r="B266" s="114" t="s">
        <v>1019</v>
      </c>
      <c r="C266" s="45" t="s">
        <v>22</v>
      </c>
      <c r="D266" s="45">
        <v>85</v>
      </c>
      <c r="E266" s="193"/>
      <c r="F266" s="177">
        <f t="shared" si="16"/>
        <v>0</v>
      </c>
      <c r="G266" s="115"/>
    </row>
    <row r="267" spans="1:7" outlineLevel="2">
      <c r="A267" s="113" t="s">
        <v>1020</v>
      </c>
      <c r="B267" s="114" t="s">
        <v>1021</v>
      </c>
      <c r="C267" s="45" t="s">
        <v>22</v>
      </c>
      <c r="D267" s="45">
        <v>140</v>
      </c>
      <c r="E267" s="193"/>
      <c r="F267" s="177">
        <f t="shared" si="16"/>
        <v>0</v>
      </c>
      <c r="G267" s="115"/>
    </row>
    <row r="268" spans="1:7" outlineLevel="2">
      <c r="A268" s="113" t="s">
        <v>1022</v>
      </c>
      <c r="B268" s="114" t="s">
        <v>1023</v>
      </c>
      <c r="C268" s="45" t="s">
        <v>22</v>
      </c>
      <c r="D268" s="45">
        <v>65</v>
      </c>
      <c r="E268" s="193"/>
      <c r="F268" s="177">
        <f t="shared" si="16"/>
        <v>0</v>
      </c>
      <c r="G268" s="115"/>
    </row>
    <row r="269" spans="1:7" outlineLevel="2">
      <c r="A269" s="113" t="s">
        <v>1024</v>
      </c>
      <c r="B269" s="114" t="s">
        <v>1025</v>
      </c>
      <c r="C269" s="45" t="s">
        <v>22</v>
      </c>
      <c r="D269" s="45">
        <v>75</v>
      </c>
      <c r="E269" s="193"/>
      <c r="F269" s="177">
        <f t="shared" si="16"/>
        <v>0</v>
      </c>
      <c r="G269" s="115"/>
    </row>
    <row r="270" spans="1:7" outlineLevel="2">
      <c r="A270" s="113" t="s">
        <v>1026</v>
      </c>
      <c r="B270" s="114" t="s">
        <v>1027</v>
      </c>
      <c r="C270" s="45" t="s">
        <v>22</v>
      </c>
      <c r="D270" s="45">
        <v>220</v>
      </c>
      <c r="E270" s="193"/>
      <c r="F270" s="177">
        <f t="shared" si="16"/>
        <v>0</v>
      </c>
      <c r="G270" s="115"/>
    </row>
    <row r="271" spans="1:7" outlineLevel="2">
      <c r="A271" s="113" t="s">
        <v>1028</v>
      </c>
      <c r="B271" s="114" t="s">
        <v>1029</v>
      </c>
      <c r="C271" s="45" t="s">
        <v>22</v>
      </c>
      <c r="D271" s="45">
        <v>75</v>
      </c>
      <c r="E271" s="193"/>
      <c r="F271" s="177">
        <f t="shared" si="16"/>
        <v>0</v>
      </c>
      <c r="G271" s="115"/>
    </row>
    <row r="272" spans="1:7" outlineLevel="2">
      <c r="A272" s="113" t="s">
        <v>1030</v>
      </c>
      <c r="B272" s="114" t="s">
        <v>1031</v>
      </c>
      <c r="C272" s="45" t="s">
        <v>22</v>
      </c>
      <c r="D272" s="45">
        <v>110</v>
      </c>
      <c r="E272" s="193"/>
      <c r="F272" s="177">
        <f t="shared" si="16"/>
        <v>0</v>
      </c>
      <c r="G272" s="115"/>
    </row>
    <row r="273" spans="1:7" outlineLevel="2">
      <c r="A273" s="113" t="s">
        <v>1032</v>
      </c>
      <c r="B273" s="114" t="s">
        <v>1033</v>
      </c>
      <c r="C273" s="45" t="s">
        <v>1034</v>
      </c>
      <c r="D273" s="45">
        <v>3</v>
      </c>
      <c r="E273" s="193"/>
      <c r="F273" s="177">
        <f t="shared" si="16"/>
        <v>0</v>
      </c>
      <c r="G273" s="115"/>
    </row>
    <row r="274" spans="1:7" ht="34.5" outlineLevel="2">
      <c r="A274" s="113" t="s">
        <v>1035</v>
      </c>
      <c r="B274" s="114" t="s">
        <v>1036</v>
      </c>
      <c r="C274" s="45" t="s">
        <v>812</v>
      </c>
      <c r="D274" s="45">
        <v>3</v>
      </c>
      <c r="E274" s="193"/>
      <c r="F274" s="177">
        <f t="shared" si="16"/>
        <v>0</v>
      </c>
      <c r="G274" s="115"/>
    </row>
    <row r="275" spans="1:7" ht="34.5" outlineLevel="2">
      <c r="A275" s="113" t="s">
        <v>1037</v>
      </c>
      <c r="B275" s="114" t="s">
        <v>1038</v>
      </c>
      <c r="C275" s="45" t="s">
        <v>812</v>
      </c>
      <c r="D275" s="45">
        <v>1</v>
      </c>
      <c r="E275" s="193"/>
      <c r="F275" s="177">
        <f t="shared" si="16"/>
        <v>0</v>
      </c>
      <c r="G275" s="115"/>
    </row>
    <row r="276" spans="1:7" ht="23" outlineLevel="2">
      <c r="A276" s="113" t="s">
        <v>1039</v>
      </c>
      <c r="B276" s="114" t="s">
        <v>1040</v>
      </c>
      <c r="C276" s="45" t="s">
        <v>812</v>
      </c>
      <c r="D276" s="45">
        <v>3</v>
      </c>
      <c r="E276" s="193"/>
      <c r="F276" s="177">
        <f t="shared" si="16"/>
        <v>0</v>
      </c>
      <c r="G276" s="115"/>
    </row>
    <row r="277" spans="1:7" ht="23" outlineLevel="2">
      <c r="A277" s="113" t="s">
        <v>1041</v>
      </c>
      <c r="B277" s="114" t="s">
        <v>1042</v>
      </c>
      <c r="C277" s="45" t="s">
        <v>812</v>
      </c>
      <c r="D277" s="45">
        <v>1</v>
      </c>
      <c r="E277" s="193"/>
      <c r="F277" s="177">
        <f t="shared" si="16"/>
        <v>0</v>
      </c>
      <c r="G277" s="115"/>
    </row>
    <row r="278" spans="1:7" ht="46" outlineLevel="2">
      <c r="A278" s="113" t="s">
        <v>1043</v>
      </c>
      <c r="B278" s="114" t="s">
        <v>1044</v>
      </c>
      <c r="C278" s="45" t="s">
        <v>14</v>
      </c>
      <c r="D278" s="45">
        <v>9</v>
      </c>
      <c r="E278" s="193"/>
      <c r="F278" s="177">
        <f t="shared" si="16"/>
        <v>0</v>
      </c>
      <c r="G278" s="115"/>
    </row>
    <row r="279" spans="1:7" ht="46" outlineLevel="2">
      <c r="A279" s="113" t="s">
        <v>1045</v>
      </c>
      <c r="B279" s="114" t="s">
        <v>1046</v>
      </c>
      <c r="C279" s="45" t="s">
        <v>14</v>
      </c>
      <c r="D279" s="45">
        <v>10</v>
      </c>
      <c r="E279" s="193"/>
      <c r="F279" s="177">
        <f t="shared" si="16"/>
        <v>0</v>
      </c>
      <c r="G279" s="115"/>
    </row>
    <row r="280" spans="1:7" outlineLevel="2">
      <c r="A280" s="113" t="s">
        <v>1047</v>
      </c>
      <c r="B280" s="114" t="s">
        <v>1048</v>
      </c>
      <c r="C280" s="45" t="s">
        <v>14</v>
      </c>
      <c r="D280" s="45">
        <v>6</v>
      </c>
      <c r="E280" s="193"/>
      <c r="F280" s="177">
        <f t="shared" si="16"/>
        <v>0</v>
      </c>
      <c r="G280" s="115"/>
    </row>
    <row r="281" spans="1:7" outlineLevel="2">
      <c r="A281" s="113" t="s">
        <v>1049</v>
      </c>
      <c r="B281" s="114" t="s">
        <v>1050</v>
      </c>
      <c r="C281" s="45" t="s">
        <v>14</v>
      </c>
      <c r="D281" s="45">
        <v>8</v>
      </c>
      <c r="E281" s="193"/>
      <c r="F281" s="177">
        <f t="shared" si="16"/>
        <v>0</v>
      </c>
      <c r="G281" s="115"/>
    </row>
    <row r="282" spans="1:7" outlineLevel="2">
      <c r="A282" s="113" t="s">
        <v>1051</v>
      </c>
      <c r="B282" s="114" t="s">
        <v>1052</v>
      </c>
      <c r="C282" s="45" t="s">
        <v>14</v>
      </c>
      <c r="D282" s="45">
        <v>36</v>
      </c>
      <c r="E282" s="193"/>
      <c r="F282" s="177">
        <f t="shared" si="16"/>
        <v>0</v>
      </c>
      <c r="G282" s="115"/>
    </row>
    <row r="283" spans="1:7" outlineLevel="2">
      <c r="A283" s="113" t="s">
        <v>1053</v>
      </c>
      <c r="B283" s="114" t="s">
        <v>1054</v>
      </c>
      <c r="C283" s="45" t="s">
        <v>14</v>
      </c>
      <c r="D283" s="45">
        <v>8</v>
      </c>
      <c r="E283" s="193"/>
      <c r="F283" s="177">
        <f t="shared" si="16"/>
        <v>0</v>
      </c>
      <c r="G283" s="115"/>
    </row>
    <row r="284" spans="1:7" outlineLevel="2">
      <c r="A284" s="113" t="s">
        <v>1055</v>
      </c>
      <c r="B284" s="114" t="s">
        <v>1056</v>
      </c>
      <c r="C284" s="45" t="s">
        <v>14</v>
      </c>
      <c r="D284" s="45">
        <v>8</v>
      </c>
      <c r="E284" s="193"/>
      <c r="F284" s="177">
        <f t="shared" si="16"/>
        <v>0</v>
      </c>
      <c r="G284" s="115"/>
    </row>
    <row r="285" spans="1:7" outlineLevel="2">
      <c r="A285" s="113" t="s">
        <v>1057</v>
      </c>
      <c r="B285" s="114" t="s">
        <v>1058</v>
      </c>
      <c r="C285" s="45" t="s">
        <v>14</v>
      </c>
      <c r="D285" s="45">
        <v>6</v>
      </c>
      <c r="E285" s="193"/>
      <c r="F285" s="177">
        <f t="shared" si="16"/>
        <v>0</v>
      </c>
      <c r="G285" s="115"/>
    </row>
    <row r="286" spans="1:7" ht="23" outlineLevel="2">
      <c r="A286" s="113" t="s">
        <v>1059</v>
      </c>
      <c r="B286" s="114" t="s">
        <v>1060</v>
      </c>
      <c r="C286" s="45" t="s">
        <v>14</v>
      </c>
      <c r="D286" s="45">
        <v>10</v>
      </c>
      <c r="E286" s="193"/>
      <c r="F286" s="177">
        <f t="shared" si="16"/>
        <v>0</v>
      </c>
      <c r="G286" s="115"/>
    </row>
    <row r="287" spans="1:7" ht="57.5" outlineLevel="2">
      <c r="A287" s="113" t="s">
        <v>1061</v>
      </c>
      <c r="B287" s="114" t="s">
        <v>1062</v>
      </c>
      <c r="C287" s="45" t="s">
        <v>14</v>
      </c>
      <c r="D287" s="45">
        <v>2</v>
      </c>
      <c r="E287" s="193"/>
      <c r="F287" s="177">
        <f t="shared" si="16"/>
        <v>0</v>
      </c>
      <c r="G287" s="115"/>
    </row>
    <row r="288" spans="1:7" ht="57.5" outlineLevel="2">
      <c r="A288" s="113" t="s">
        <v>1063</v>
      </c>
      <c r="B288" s="114" t="s">
        <v>1064</v>
      </c>
      <c r="C288" s="45" t="s">
        <v>14</v>
      </c>
      <c r="D288" s="45">
        <v>4</v>
      </c>
      <c r="E288" s="193"/>
      <c r="F288" s="177">
        <f t="shared" si="16"/>
        <v>0</v>
      </c>
      <c r="G288" s="115"/>
    </row>
    <row r="289" spans="1:7" ht="57.5" outlineLevel="2">
      <c r="A289" s="113" t="s">
        <v>1065</v>
      </c>
      <c r="B289" s="114" t="s">
        <v>1066</v>
      </c>
      <c r="C289" s="45" t="s">
        <v>14</v>
      </c>
      <c r="D289" s="45">
        <v>1</v>
      </c>
      <c r="E289" s="193"/>
      <c r="F289" s="177">
        <f t="shared" si="16"/>
        <v>0</v>
      </c>
      <c r="G289" s="115"/>
    </row>
    <row r="290" spans="1:7" outlineLevel="2">
      <c r="A290" s="113" t="s">
        <v>1067</v>
      </c>
      <c r="B290" s="114" t="s">
        <v>1068</v>
      </c>
      <c r="C290" s="45" t="s">
        <v>14</v>
      </c>
      <c r="D290" s="45">
        <v>2</v>
      </c>
      <c r="E290" s="193"/>
      <c r="F290" s="177">
        <f t="shared" si="16"/>
        <v>0</v>
      </c>
      <c r="G290" s="115"/>
    </row>
    <row r="291" spans="1:7" outlineLevel="2">
      <c r="A291" s="113" t="s">
        <v>1069</v>
      </c>
      <c r="B291" s="114" t="s">
        <v>1070</v>
      </c>
      <c r="C291" s="45" t="s">
        <v>14</v>
      </c>
      <c r="D291" s="45">
        <v>2</v>
      </c>
      <c r="E291" s="193"/>
      <c r="F291" s="177">
        <f t="shared" si="16"/>
        <v>0</v>
      </c>
      <c r="G291" s="115"/>
    </row>
    <row r="292" spans="1:7" outlineLevel="2">
      <c r="A292" s="113" t="s">
        <v>1071</v>
      </c>
      <c r="B292" s="114" t="s">
        <v>1072</v>
      </c>
      <c r="C292" s="45" t="s">
        <v>14</v>
      </c>
      <c r="D292" s="45">
        <v>1</v>
      </c>
      <c r="E292" s="193"/>
      <c r="F292" s="177">
        <f t="shared" si="16"/>
        <v>0</v>
      </c>
      <c r="G292" s="115"/>
    </row>
    <row r="293" spans="1:7" outlineLevel="2">
      <c r="A293" s="113" t="s">
        <v>1073</v>
      </c>
      <c r="B293" s="114" t="s">
        <v>1074</v>
      </c>
      <c r="C293" s="45" t="s">
        <v>14</v>
      </c>
      <c r="D293" s="45">
        <v>2</v>
      </c>
      <c r="E293" s="193"/>
      <c r="F293" s="177">
        <f t="shared" si="16"/>
        <v>0</v>
      </c>
      <c r="G293" s="115"/>
    </row>
    <row r="294" spans="1:7" ht="34.5" outlineLevel="2">
      <c r="A294" s="113" t="s">
        <v>1075</v>
      </c>
      <c r="B294" s="114" t="s">
        <v>1076</v>
      </c>
      <c r="C294" s="45" t="s">
        <v>14</v>
      </c>
      <c r="D294" s="45">
        <v>2</v>
      </c>
      <c r="E294" s="193"/>
      <c r="F294" s="177">
        <f t="shared" si="16"/>
        <v>0</v>
      </c>
      <c r="G294" s="115"/>
    </row>
    <row r="295" spans="1:7" ht="34.5" outlineLevel="2">
      <c r="A295" s="113" t="s">
        <v>1077</v>
      </c>
      <c r="B295" s="114" t="s">
        <v>1078</v>
      </c>
      <c r="C295" s="45" t="s">
        <v>14</v>
      </c>
      <c r="D295" s="45">
        <v>1</v>
      </c>
      <c r="E295" s="193"/>
      <c r="F295" s="177">
        <f t="shared" si="16"/>
        <v>0</v>
      </c>
      <c r="G295" s="115"/>
    </row>
    <row r="296" spans="1:7" ht="34.5" outlineLevel="2">
      <c r="A296" s="113" t="s">
        <v>1079</v>
      </c>
      <c r="B296" s="114" t="s">
        <v>1080</v>
      </c>
      <c r="C296" s="45" t="s">
        <v>14</v>
      </c>
      <c r="D296" s="45">
        <v>3</v>
      </c>
      <c r="E296" s="193"/>
      <c r="F296" s="177">
        <f t="shared" si="16"/>
        <v>0</v>
      </c>
      <c r="G296" s="115"/>
    </row>
    <row r="297" spans="1:7" ht="34.5" outlineLevel="2">
      <c r="A297" s="113" t="s">
        <v>1081</v>
      </c>
      <c r="B297" s="114" t="s">
        <v>1082</v>
      </c>
      <c r="C297" s="45" t="s">
        <v>14</v>
      </c>
      <c r="D297" s="45">
        <v>2</v>
      </c>
      <c r="E297" s="193"/>
      <c r="F297" s="177">
        <f t="shared" si="16"/>
        <v>0</v>
      </c>
      <c r="G297" s="115"/>
    </row>
    <row r="298" spans="1:7" ht="34.5" outlineLevel="2">
      <c r="A298" s="113" t="s">
        <v>1083</v>
      </c>
      <c r="B298" s="114" t="s">
        <v>1084</v>
      </c>
      <c r="C298" s="45" t="s">
        <v>14</v>
      </c>
      <c r="D298" s="45">
        <v>1</v>
      </c>
      <c r="E298" s="193"/>
      <c r="F298" s="177">
        <f t="shared" si="16"/>
        <v>0</v>
      </c>
      <c r="G298" s="115"/>
    </row>
    <row r="299" spans="1:7" ht="34.5" outlineLevel="2">
      <c r="A299" s="113" t="s">
        <v>1085</v>
      </c>
      <c r="B299" s="114" t="s">
        <v>1086</v>
      </c>
      <c r="C299" s="45" t="s">
        <v>14</v>
      </c>
      <c r="D299" s="45">
        <v>2</v>
      </c>
      <c r="E299" s="193"/>
      <c r="F299" s="177">
        <f t="shared" si="16"/>
        <v>0</v>
      </c>
      <c r="G299" s="115"/>
    </row>
    <row r="300" spans="1:7" outlineLevel="2">
      <c r="A300" s="113" t="s">
        <v>1087</v>
      </c>
      <c r="B300" s="114" t="s">
        <v>1442</v>
      </c>
      <c r="C300" s="45" t="s">
        <v>14</v>
      </c>
      <c r="D300" s="45">
        <v>1</v>
      </c>
      <c r="E300" s="193"/>
      <c r="F300" s="177">
        <f t="shared" si="16"/>
        <v>0</v>
      </c>
      <c r="G300" s="115"/>
    </row>
    <row r="301" spans="1:7" outlineLevel="2">
      <c r="A301" s="113" t="s">
        <v>1088</v>
      </c>
      <c r="B301" s="114" t="s">
        <v>1089</v>
      </c>
      <c r="C301" s="45" t="s">
        <v>14</v>
      </c>
      <c r="D301" s="45">
        <v>56</v>
      </c>
      <c r="E301" s="193"/>
      <c r="F301" s="177">
        <f t="shared" si="16"/>
        <v>0</v>
      </c>
      <c r="G301" s="115"/>
    </row>
    <row r="302" spans="1:7" outlineLevel="2">
      <c r="A302" s="113" t="s">
        <v>1090</v>
      </c>
      <c r="B302" s="114" t="s">
        <v>1091</v>
      </c>
      <c r="C302" s="45" t="s">
        <v>14</v>
      </c>
      <c r="D302" s="45">
        <v>50</v>
      </c>
      <c r="E302" s="193"/>
      <c r="F302" s="177">
        <f t="shared" si="16"/>
        <v>0</v>
      </c>
      <c r="G302" s="115"/>
    </row>
    <row r="303" spans="1:7" outlineLevel="2">
      <c r="A303" s="113" t="s">
        <v>1092</v>
      </c>
      <c r="B303" s="114" t="s">
        <v>1093</v>
      </c>
      <c r="C303" s="45" t="s">
        <v>14</v>
      </c>
      <c r="D303" s="45">
        <v>30</v>
      </c>
      <c r="E303" s="193"/>
      <c r="F303" s="177">
        <f t="shared" si="16"/>
        <v>0</v>
      </c>
      <c r="G303" s="115"/>
    </row>
    <row r="304" spans="1:7" outlineLevel="2">
      <c r="A304" s="113" t="s">
        <v>1094</v>
      </c>
      <c r="B304" s="114" t="s">
        <v>1095</v>
      </c>
      <c r="C304" s="45" t="s">
        <v>14</v>
      </c>
      <c r="D304" s="45">
        <v>30</v>
      </c>
      <c r="E304" s="193"/>
      <c r="F304" s="177">
        <f t="shared" si="16"/>
        <v>0</v>
      </c>
      <c r="G304" s="115"/>
    </row>
    <row r="305" spans="1:7" outlineLevel="2">
      <c r="A305" s="113" t="s">
        <v>1096</v>
      </c>
      <c r="B305" s="114" t="s">
        <v>1097</v>
      </c>
      <c r="C305" s="45" t="s">
        <v>812</v>
      </c>
      <c r="D305" s="45">
        <v>1</v>
      </c>
      <c r="E305" s="193"/>
      <c r="F305" s="177">
        <f t="shared" si="16"/>
        <v>0</v>
      </c>
      <c r="G305" s="115"/>
    </row>
    <row r="306" spans="1:7" ht="23" outlineLevel="2">
      <c r="A306" s="113" t="s">
        <v>1098</v>
      </c>
      <c r="B306" s="114" t="s">
        <v>1099</v>
      </c>
      <c r="C306" s="45" t="s">
        <v>22</v>
      </c>
      <c r="D306" s="45">
        <v>190</v>
      </c>
      <c r="E306" s="193"/>
      <c r="F306" s="177">
        <f t="shared" si="16"/>
        <v>0</v>
      </c>
      <c r="G306" s="115"/>
    </row>
    <row r="307" spans="1:7" ht="23" outlineLevel="2">
      <c r="A307" s="113" t="s">
        <v>1100</v>
      </c>
      <c r="B307" s="114" t="s">
        <v>1101</v>
      </c>
      <c r="C307" s="45" t="s">
        <v>812</v>
      </c>
      <c r="D307" s="45">
        <v>1</v>
      </c>
      <c r="E307" s="193"/>
      <c r="F307" s="177">
        <f t="shared" ref="F307:F308" si="17">D307*E307</f>
        <v>0</v>
      </c>
      <c r="G307" s="115"/>
    </row>
    <row r="308" spans="1:7" outlineLevel="2">
      <c r="A308" s="113" t="s">
        <v>1102</v>
      </c>
      <c r="B308" s="114" t="s">
        <v>1103</v>
      </c>
      <c r="C308" s="45" t="s">
        <v>812</v>
      </c>
      <c r="D308" s="45">
        <v>1</v>
      </c>
      <c r="E308" s="193"/>
      <c r="F308" s="177">
        <f t="shared" si="17"/>
        <v>0</v>
      </c>
      <c r="G308" s="115"/>
    </row>
    <row r="309" spans="1:7" outlineLevel="1">
      <c r="A309" s="87" t="s">
        <v>429</v>
      </c>
      <c r="B309" s="118" t="s">
        <v>1104</v>
      </c>
      <c r="C309" s="56" t="s">
        <v>888</v>
      </c>
      <c r="D309" s="56" t="s">
        <v>888</v>
      </c>
      <c r="E309" s="192"/>
      <c r="F309" s="178">
        <f>SUM(F310:F353)</f>
        <v>0</v>
      </c>
      <c r="G309" s="89" t="s">
        <v>888</v>
      </c>
    </row>
    <row r="310" spans="1:7" ht="34.5" outlineLevel="2">
      <c r="A310" s="113" t="s">
        <v>431</v>
      </c>
      <c r="B310" s="114" t="s">
        <v>1105</v>
      </c>
      <c r="C310" s="45" t="s">
        <v>543</v>
      </c>
      <c r="D310" s="45">
        <v>2</v>
      </c>
      <c r="E310" s="193"/>
      <c r="F310" s="177">
        <f>D310*E310</f>
        <v>0</v>
      </c>
      <c r="G310" s="115"/>
    </row>
    <row r="311" spans="1:7" ht="34.5" outlineLevel="2">
      <c r="A311" s="113" t="s">
        <v>433</v>
      </c>
      <c r="B311" s="114" t="s">
        <v>1106</v>
      </c>
      <c r="C311" s="45" t="s">
        <v>543</v>
      </c>
      <c r="D311" s="45">
        <v>2</v>
      </c>
      <c r="E311" s="193"/>
      <c r="F311" s="177">
        <f t="shared" ref="F311:F353" si="18">D311*E311</f>
        <v>0</v>
      </c>
      <c r="G311" s="115"/>
    </row>
    <row r="312" spans="1:7" ht="103.5" outlineLevel="2">
      <c r="A312" s="113" t="s">
        <v>435</v>
      </c>
      <c r="B312" s="114" t="s">
        <v>1107</v>
      </c>
      <c r="C312" s="45" t="s">
        <v>543</v>
      </c>
      <c r="D312" s="45">
        <v>2</v>
      </c>
      <c r="E312" s="193"/>
      <c r="F312" s="177">
        <f t="shared" si="18"/>
        <v>0</v>
      </c>
      <c r="G312" s="115"/>
    </row>
    <row r="313" spans="1:7" ht="34.5" outlineLevel="2">
      <c r="A313" s="113" t="s">
        <v>1108</v>
      </c>
      <c r="B313" s="114" t="s">
        <v>1017</v>
      </c>
      <c r="C313" s="45"/>
      <c r="D313" s="45"/>
      <c r="E313" s="193"/>
      <c r="F313" s="177">
        <f t="shared" si="18"/>
        <v>0</v>
      </c>
      <c r="G313" s="115"/>
    </row>
    <row r="314" spans="1:7" outlineLevel="2">
      <c r="A314" s="113" t="s">
        <v>1109</v>
      </c>
      <c r="B314" s="114" t="s">
        <v>1110</v>
      </c>
      <c r="C314" s="45" t="s">
        <v>22</v>
      </c>
      <c r="D314" s="45">
        <v>95</v>
      </c>
      <c r="E314" s="193"/>
      <c r="F314" s="177">
        <f t="shared" si="18"/>
        <v>0</v>
      </c>
      <c r="G314" s="115"/>
    </row>
    <row r="315" spans="1:7" outlineLevel="2">
      <c r="A315" s="113" t="s">
        <v>1111</v>
      </c>
      <c r="B315" s="114" t="s">
        <v>1019</v>
      </c>
      <c r="C315" s="45" t="s">
        <v>22</v>
      </c>
      <c r="D315" s="45">
        <v>50</v>
      </c>
      <c r="E315" s="193"/>
      <c r="F315" s="177">
        <f t="shared" si="18"/>
        <v>0</v>
      </c>
      <c r="G315" s="115"/>
    </row>
    <row r="316" spans="1:7" outlineLevel="2">
      <c r="A316" s="113" t="s">
        <v>1112</v>
      </c>
      <c r="B316" s="114" t="s">
        <v>1021</v>
      </c>
      <c r="C316" s="45" t="s">
        <v>22</v>
      </c>
      <c r="D316" s="45">
        <v>65</v>
      </c>
      <c r="E316" s="193"/>
      <c r="F316" s="177">
        <f t="shared" si="18"/>
        <v>0</v>
      </c>
      <c r="G316" s="115"/>
    </row>
    <row r="317" spans="1:7" outlineLevel="2">
      <c r="A317" s="113" t="s">
        <v>1113</v>
      </c>
      <c r="B317" s="114" t="s">
        <v>1023</v>
      </c>
      <c r="C317" s="45" t="s">
        <v>22</v>
      </c>
      <c r="D317" s="45">
        <v>30</v>
      </c>
      <c r="E317" s="193"/>
      <c r="F317" s="177">
        <f t="shared" si="18"/>
        <v>0</v>
      </c>
      <c r="G317" s="115"/>
    </row>
    <row r="318" spans="1:7" outlineLevel="2">
      <c r="A318" s="113" t="s">
        <v>1114</v>
      </c>
      <c r="B318" s="114" t="s">
        <v>1025</v>
      </c>
      <c r="C318" s="45" t="s">
        <v>22</v>
      </c>
      <c r="D318" s="45">
        <v>95</v>
      </c>
      <c r="E318" s="193"/>
      <c r="F318" s="177">
        <f t="shared" si="18"/>
        <v>0</v>
      </c>
      <c r="G318" s="115"/>
    </row>
    <row r="319" spans="1:7" outlineLevel="2">
      <c r="A319" s="113" t="s">
        <v>1115</v>
      </c>
      <c r="B319" s="114" t="s">
        <v>1027</v>
      </c>
      <c r="C319" s="45" t="s">
        <v>22</v>
      </c>
      <c r="D319" s="45">
        <v>120</v>
      </c>
      <c r="E319" s="193"/>
      <c r="F319" s="177">
        <f t="shared" si="18"/>
        <v>0</v>
      </c>
      <c r="G319" s="115"/>
    </row>
    <row r="320" spans="1:7" outlineLevel="2">
      <c r="A320" s="113" t="s">
        <v>1116</v>
      </c>
      <c r="B320" s="114" t="s">
        <v>1029</v>
      </c>
      <c r="C320" s="45" t="s">
        <v>22</v>
      </c>
      <c r="D320" s="45">
        <v>75</v>
      </c>
      <c r="E320" s="193"/>
      <c r="F320" s="177">
        <f t="shared" si="18"/>
        <v>0</v>
      </c>
      <c r="G320" s="115"/>
    </row>
    <row r="321" spans="1:7" outlineLevel="2">
      <c r="A321" s="113" t="s">
        <v>1117</v>
      </c>
      <c r="B321" s="114" t="s">
        <v>1031</v>
      </c>
      <c r="C321" s="45" t="s">
        <v>22</v>
      </c>
      <c r="D321" s="45">
        <v>0</v>
      </c>
      <c r="E321" s="193"/>
      <c r="F321" s="177">
        <f t="shared" si="18"/>
        <v>0</v>
      </c>
      <c r="G321" s="115"/>
    </row>
    <row r="322" spans="1:7" outlineLevel="2">
      <c r="A322" s="113" t="s">
        <v>1118</v>
      </c>
      <c r="B322" s="114" t="s">
        <v>1033</v>
      </c>
      <c r="C322" s="45" t="s">
        <v>1034</v>
      </c>
      <c r="D322" s="45">
        <v>2</v>
      </c>
      <c r="E322" s="193"/>
      <c r="F322" s="177">
        <f t="shared" si="18"/>
        <v>0</v>
      </c>
      <c r="G322" s="115"/>
    </row>
    <row r="323" spans="1:7" ht="34.5" outlineLevel="2">
      <c r="A323" s="113" t="s">
        <v>1119</v>
      </c>
      <c r="B323" s="114" t="s">
        <v>1036</v>
      </c>
      <c r="C323" s="45" t="s">
        <v>812</v>
      </c>
      <c r="D323" s="45">
        <v>1</v>
      </c>
      <c r="E323" s="193"/>
      <c r="F323" s="177">
        <f t="shared" si="18"/>
        <v>0</v>
      </c>
      <c r="G323" s="115"/>
    </row>
    <row r="324" spans="1:7" ht="34.5" outlineLevel="2">
      <c r="A324" s="113" t="s">
        <v>1120</v>
      </c>
      <c r="B324" s="114" t="s">
        <v>1121</v>
      </c>
      <c r="C324" s="45" t="s">
        <v>812</v>
      </c>
      <c r="D324" s="45">
        <v>1</v>
      </c>
      <c r="E324" s="193"/>
      <c r="F324" s="177">
        <f t="shared" si="18"/>
        <v>0</v>
      </c>
      <c r="G324" s="115"/>
    </row>
    <row r="325" spans="1:7" ht="23" outlineLevel="2">
      <c r="A325" s="113" t="s">
        <v>1122</v>
      </c>
      <c r="B325" s="114" t="s">
        <v>1040</v>
      </c>
      <c r="C325" s="45" t="s">
        <v>812</v>
      </c>
      <c r="D325" s="45">
        <v>2</v>
      </c>
      <c r="E325" s="193"/>
      <c r="F325" s="177">
        <f t="shared" si="18"/>
        <v>0</v>
      </c>
      <c r="G325" s="115"/>
    </row>
    <row r="326" spans="1:7" ht="46" outlineLevel="2">
      <c r="A326" s="113" t="s">
        <v>1123</v>
      </c>
      <c r="B326" s="114" t="s">
        <v>1044</v>
      </c>
      <c r="C326" s="45" t="s">
        <v>14</v>
      </c>
      <c r="D326" s="45">
        <v>7</v>
      </c>
      <c r="E326" s="193"/>
      <c r="F326" s="177">
        <f t="shared" si="18"/>
        <v>0</v>
      </c>
      <c r="G326" s="115"/>
    </row>
    <row r="327" spans="1:7" ht="46" outlineLevel="2">
      <c r="A327" s="113" t="s">
        <v>1124</v>
      </c>
      <c r="B327" s="114" t="s">
        <v>1046</v>
      </c>
      <c r="C327" s="45" t="s">
        <v>14</v>
      </c>
      <c r="D327" s="45">
        <v>13</v>
      </c>
      <c r="E327" s="193"/>
      <c r="F327" s="177">
        <f t="shared" si="18"/>
        <v>0</v>
      </c>
      <c r="G327" s="115"/>
    </row>
    <row r="328" spans="1:7" ht="46" outlineLevel="2">
      <c r="A328" s="113" t="s">
        <v>1125</v>
      </c>
      <c r="B328" s="114" t="s">
        <v>1126</v>
      </c>
      <c r="C328" s="45" t="s">
        <v>14</v>
      </c>
      <c r="D328" s="45">
        <v>1</v>
      </c>
      <c r="E328" s="193"/>
      <c r="F328" s="177">
        <f t="shared" si="18"/>
        <v>0</v>
      </c>
      <c r="G328" s="115"/>
    </row>
    <row r="329" spans="1:7" outlineLevel="2">
      <c r="A329" s="113" t="s">
        <v>1127</v>
      </c>
      <c r="B329" s="114" t="s">
        <v>1048</v>
      </c>
      <c r="C329" s="45" t="s">
        <v>14</v>
      </c>
      <c r="D329" s="45">
        <v>0</v>
      </c>
      <c r="E329" s="193"/>
      <c r="F329" s="177">
        <f t="shared" si="18"/>
        <v>0</v>
      </c>
      <c r="G329" s="115"/>
    </row>
    <row r="330" spans="1:7" outlineLevel="2">
      <c r="A330" s="113" t="s">
        <v>1128</v>
      </c>
      <c r="B330" s="114" t="s">
        <v>1050</v>
      </c>
      <c r="C330" s="45" t="s">
        <v>14</v>
      </c>
      <c r="D330" s="45">
        <v>16</v>
      </c>
      <c r="E330" s="193"/>
      <c r="F330" s="177">
        <f t="shared" si="18"/>
        <v>0</v>
      </c>
      <c r="G330" s="115"/>
    </row>
    <row r="331" spans="1:7" outlineLevel="2">
      <c r="A331" s="113" t="s">
        <v>1129</v>
      </c>
      <c r="B331" s="114" t="s">
        <v>1052</v>
      </c>
      <c r="C331" s="45" t="s">
        <v>14</v>
      </c>
      <c r="D331" s="45">
        <v>24</v>
      </c>
      <c r="E331" s="193"/>
      <c r="F331" s="177">
        <f t="shared" si="18"/>
        <v>0</v>
      </c>
      <c r="G331" s="115"/>
    </row>
    <row r="332" spans="1:7" outlineLevel="2">
      <c r="A332" s="113" t="s">
        <v>1130</v>
      </c>
      <c r="B332" s="114" t="s">
        <v>1054</v>
      </c>
      <c r="C332" s="45" t="s">
        <v>14</v>
      </c>
      <c r="D332" s="45">
        <v>14</v>
      </c>
      <c r="E332" s="193"/>
      <c r="F332" s="177">
        <f t="shared" si="18"/>
        <v>0</v>
      </c>
      <c r="G332" s="115"/>
    </row>
    <row r="333" spans="1:7" outlineLevel="2">
      <c r="A333" s="113" t="s">
        <v>1131</v>
      </c>
      <c r="B333" s="114" t="s">
        <v>1056</v>
      </c>
      <c r="C333" s="45" t="s">
        <v>14</v>
      </c>
      <c r="D333" s="45"/>
      <c r="E333" s="193"/>
      <c r="F333" s="177">
        <f t="shared" si="18"/>
        <v>0</v>
      </c>
      <c r="G333" s="115"/>
    </row>
    <row r="334" spans="1:7" outlineLevel="2">
      <c r="A334" s="113" t="s">
        <v>1132</v>
      </c>
      <c r="B334" s="114" t="s">
        <v>1058</v>
      </c>
      <c r="C334" s="45" t="s">
        <v>14</v>
      </c>
      <c r="D334" s="45">
        <v>4</v>
      </c>
      <c r="E334" s="193"/>
      <c r="F334" s="177">
        <f t="shared" si="18"/>
        <v>0</v>
      </c>
      <c r="G334" s="115"/>
    </row>
    <row r="335" spans="1:7" ht="23" outlineLevel="2">
      <c r="A335" s="113" t="s">
        <v>1133</v>
      </c>
      <c r="B335" s="114" t="s">
        <v>1060</v>
      </c>
      <c r="C335" s="45" t="s">
        <v>14</v>
      </c>
      <c r="D335" s="45">
        <v>4</v>
      </c>
      <c r="E335" s="193"/>
      <c r="F335" s="177">
        <f t="shared" si="18"/>
        <v>0</v>
      </c>
      <c r="G335" s="115"/>
    </row>
    <row r="336" spans="1:7" ht="23" outlineLevel="2">
      <c r="A336" s="113" t="s">
        <v>1134</v>
      </c>
      <c r="B336" s="114" t="s">
        <v>1135</v>
      </c>
      <c r="C336" s="45" t="s">
        <v>14</v>
      </c>
      <c r="D336" s="45">
        <v>10</v>
      </c>
      <c r="E336" s="193"/>
      <c r="F336" s="177">
        <f t="shared" si="18"/>
        <v>0</v>
      </c>
      <c r="G336" s="115"/>
    </row>
    <row r="337" spans="1:7" ht="57.5" outlineLevel="2">
      <c r="A337" s="113" t="s">
        <v>1136</v>
      </c>
      <c r="B337" s="114" t="s">
        <v>1137</v>
      </c>
      <c r="C337" s="45" t="s">
        <v>14</v>
      </c>
      <c r="D337" s="45">
        <v>1</v>
      </c>
      <c r="E337" s="193"/>
      <c r="F337" s="177">
        <f t="shared" si="18"/>
        <v>0</v>
      </c>
      <c r="G337" s="115"/>
    </row>
    <row r="338" spans="1:7" ht="57.5" outlineLevel="2">
      <c r="A338" s="113" t="s">
        <v>1138</v>
      </c>
      <c r="B338" s="114" t="s">
        <v>1062</v>
      </c>
      <c r="C338" s="45" t="s">
        <v>14</v>
      </c>
      <c r="D338" s="45">
        <v>0</v>
      </c>
      <c r="E338" s="193"/>
      <c r="F338" s="177">
        <f t="shared" si="18"/>
        <v>0</v>
      </c>
      <c r="G338" s="115"/>
    </row>
    <row r="339" spans="1:7" ht="57.5" outlineLevel="2">
      <c r="A339" s="113" t="s">
        <v>1139</v>
      </c>
      <c r="B339" s="114" t="s">
        <v>1064</v>
      </c>
      <c r="C339" s="45" t="s">
        <v>14</v>
      </c>
      <c r="D339" s="45">
        <v>1</v>
      </c>
      <c r="E339" s="193"/>
      <c r="F339" s="177">
        <f t="shared" si="18"/>
        <v>0</v>
      </c>
      <c r="G339" s="115"/>
    </row>
    <row r="340" spans="1:7" ht="57.5" outlineLevel="2">
      <c r="A340" s="113" t="s">
        <v>1140</v>
      </c>
      <c r="B340" s="114" t="s">
        <v>1066</v>
      </c>
      <c r="C340" s="45" t="s">
        <v>14</v>
      </c>
      <c r="D340" s="45">
        <v>1</v>
      </c>
      <c r="E340" s="193"/>
      <c r="F340" s="177">
        <f t="shared" si="18"/>
        <v>0</v>
      </c>
      <c r="G340" s="115"/>
    </row>
    <row r="341" spans="1:7" outlineLevel="2">
      <c r="A341" s="113" t="s">
        <v>1141</v>
      </c>
      <c r="B341" s="114" t="s">
        <v>1070</v>
      </c>
      <c r="C341" s="45" t="s">
        <v>14</v>
      </c>
      <c r="D341" s="45">
        <v>2</v>
      </c>
      <c r="E341" s="193"/>
      <c r="F341" s="177">
        <f t="shared" si="18"/>
        <v>0</v>
      </c>
      <c r="G341" s="115"/>
    </row>
    <row r="342" spans="1:7" outlineLevel="2">
      <c r="A342" s="113" t="s">
        <v>1142</v>
      </c>
      <c r="B342" s="114" t="s">
        <v>1143</v>
      </c>
      <c r="C342" s="45" t="s">
        <v>14</v>
      </c>
      <c r="D342" s="45">
        <v>2</v>
      </c>
      <c r="E342" s="193"/>
      <c r="F342" s="177">
        <f t="shared" si="18"/>
        <v>0</v>
      </c>
      <c r="G342" s="115"/>
    </row>
    <row r="343" spans="1:7" ht="34.5" outlineLevel="2">
      <c r="A343" s="113" t="s">
        <v>1144</v>
      </c>
      <c r="B343" s="114" t="s">
        <v>1145</v>
      </c>
      <c r="C343" s="45" t="s">
        <v>14</v>
      </c>
      <c r="D343" s="45">
        <v>1</v>
      </c>
      <c r="E343" s="193"/>
      <c r="F343" s="177">
        <f t="shared" si="18"/>
        <v>0</v>
      </c>
      <c r="G343" s="115"/>
    </row>
    <row r="344" spans="1:7" ht="34.5" outlineLevel="2">
      <c r="A344" s="113" t="s">
        <v>1146</v>
      </c>
      <c r="B344" s="114" t="s">
        <v>1082</v>
      </c>
      <c r="C344" s="45" t="s">
        <v>14</v>
      </c>
      <c r="D344" s="45">
        <v>3</v>
      </c>
      <c r="E344" s="193"/>
      <c r="F344" s="177">
        <f t="shared" si="18"/>
        <v>0</v>
      </c>
      <c r="G344" s="115"/>
    </row>
    <row r="345" spans="1:7" ht="34.5" outlineLevel="2">
      <c r="A345" s="113" t="s">
        <v>1147</v>
      </c>
      <c r="B345" s="114" t="s">
        <v>1148</v>
      </c>
      <c r="C345" s="45" t="s">
        <v>14</v>
      </c>
      <c r="D345" s="45">
        <v>2</v>
      </c>
      <c r="E345" s="193"/>
      <c r="F345" s="177">
        <f t="shared" si="18"/>
        <v>0</v>
      </c>
      <c r="G345" s="115"/>
    </row>
    <row r="346" spans="1:7" outlineLevel="2">
      <c r="A346" s="113" t="s">
        <v>1149</v>
      </c>
      <c r="B346" s="114" t="s">
        <v>1089</v>
      </c>
      <c r="C346" s="45" t="s">
        <v>14</v>
      </c>
      <c r="D346" s="45">
        <v>50</v>
      </c>
      <c r="E346" s="193"/>
      <c r="F346" s="177">
        <f t="shared" si="18"/>
        <v>0</v>
      </c>
      <c r="G346" s="115"/>
    </row>
    <row r="347" spans="1:7" outlineLevel="2">
      <c r="A347" s="113" t="s">
        <v>1150</v>
      </c>
      <c r="B347" s="114" t="s">
        <v>1091</v>
      </c>
      <c r="C347" s="45" t="s">
        <v>14</v>
      </c>
      <c r="D347" s="45">
        <v>48</v>
      </c>
      <c r="E347" s="193"/>
      <c r="F347" s="177">
        <f t="shared" si="18"/>
        <v>0</v>
      </c>
      <c r="G347" s="115"/>
    </row>
    <row r="348" spans="1:7" outlineLevel="2">
      <c r="A348" s="113" t="s">
        <v>1151</v>
      </c>
      <c r="B348" s="114" t="s">
        <v>1093</v>
      </c>
      <c r="C348" s="45" t="s">
        <v>14</v>
      </c>
      <c r="D348" s="45">
        <v>30</v>
      </c>
      <c r="E348" s="193"/>
      <c r="F348" s="177">
        <f t="shared" si="18"/>
        <v>0</v>
      </c>
      <c r="G348" s="115"/>
    </row>
    <row r="349" spans="1:7" outlineLevel="2">
      <c r="A349" s="113" t="s">
        <v>1152</v>
      </c>
      <c r="B349" s="114" t="s">
        <v>1095</v>
      </c>
      <c r="C349" s="45" t="s">
        <v>14</v>
      </c>
      <c r="D349" s="45">
        <v>30</v>
      </c>
      <c r="E349" s="193"/>
      <c r="F349" s="177">
        <f t="shared" si="18"/>
        <v>0</v>
      </c>
      <c r="G349" s="115"/>
    </row>
    <row r="350" spans="1:7" outlineLevel="2">
      <c r="A350" s="113" t="s">
        <v>1153</v>
      </c>
      <c r="B350" s="114" t="s">
        <v>1097</v>
      </c>
      <c r="C350" s="45" t="s">
        <v>812</v>
      </c>
      <c r="D350" s="45">
        <v>1</v>
      </c>
      <c r="E350" s="193"/>
      <c r="F350" s="177">
        <f t="shared" si="18"/>
        <v>0</v>
      </c>
      <c r="G350" s="115"/>
    </row>
    <row r="351" spans="1:7" ht="23" outlineLevel="2">
      <c r="A351" s="113" t="s">
        <v>1154</v>
      </c>
      <c r="B351" s="114" t="s">
        <v>1099</v>
      </c>
      <c r="C351" s="45" t="s">
        <v>22</v>
      </c>
      <c r="D351" s="45">
        <v>170</v>
      </c>
      <c r="E351" s="193"/>
      <c r="F351" s="177">
        <f t="shared" si="18"/>
        <v>0</v>
      </c>
      <c r="G351" s="115"/>
    </row>
    <row r="352" spans="1:7" ht="23" outlineLevel="2">
      <c r="A352" s="113" t="s">
        <v>1155</v>
      </c>
      <c r="B352" s="114" t="s">
        <v>1101</v>
      </c>
      <c r="C352" s="45" t="s">
        <v>812</v>
      </c>
      <c r="D352" s="45">
        <v>1</v>
      </c>
      <c r="E352" s="193"/>
      <c r="F352" s="177">
        <f t="shared" si="18"/>
        <v>0</v>
      </c>
      <c r="G352" s="115"/>
    </row>
    <row r="353" spans="1:7" outlineLevel="2">
      <c r="A353" s="113" t="s">
        <v>1156</v>
      </c>
      <c r="B353" s="114" t="s">
        <v>1103</v>
      </c>
      <c r="C353" s="45" t="s">
        <v>812</v>
      </c>
      <c r="D353" s="45">
        <v>1</v>
      </c>
      <c r="E353" s="193"/>
      <c r="F353" s="177">
        <f t="shared" si="18"/>
        <v>0</v>
      </c>
      <c r="G353" s="115"/>
    </row>
    <row r="354" spans="1:7">
      <c r="A354" s="108" t="s">
        <v>505</v>
      </c>
      <c r="B354" s="109" t="s">
        <v>1157</v>
      </c>
      <c r="C354" s="110"/>
      <c r="D354" s="110"/>
      <c r="E354" s="200"/>
      <c r="F354" s="191">
        <f>F355+F364+F380+F387+F394</f>
        <v>0</v>
      </c>
      <c r="G354" s="112"/>
    </row>
    <row r="355" spans="1:7">
      <c r="A355" s="87" t="s">
        <v>507</v>
      </c>
      <c r="B355" s="118" t="s">
        <v>1158</v>
      </c>
      <c r="C355" s="56"/>
      <c r="D355" s="56"/>
      <c r="E355" s="192"/>
      <c r="F355" s="178">
        <f>SUM(F356:F363)</f>
        <v>0</v>
      </c>
      <c r="G355" s="89"/>
    </row>
    <row r="356" spans="1:7" outlineLevel="2">
      <c r="A356" s="113" t="s">
        <v>509</v>
      </c>
      <c r="B356" s="114" t="s">
        <v>1159</v>
      </c>
      <c r="C356" s="45" t="s">
        <v>369</v>
      </c>
      <c r="D356" s="45">
        <v>4</v>
      </c>
      <c r="E356" s="193"/>
      <c r="F356" s="177">
        <f>D356*E356</f>
        <v>0</v>
      </c>
      <c r="G356" s="115"/>
    </row>
    <row r="357" spans="1:7" outlineLevel="2">
      <c r="A357" s="113" t="s">
        <v>512</v>
      </c>
      <c r="B357" s="114" t="s">
        <v>1160</v>
      </c>
      <c r="C357" s="45" t="s">
        <v>543</v>
      </c>
      <c r="D357" s="45">
        <v>16</v>
      </c>
      <c r="E357" s="193"/>
      <c r="F357" s="177">
        <f t="shared" ref="F357:F363" si="19">D357*E357</f>
        <v>0</v>
      </c>
      <c r="G357" s="115"/>
    </row>
    <row r="358" spans="1:7" outlineLevel="2">
      <c r="A358" s="113" t="s">
        <v>1161</v>
      </c>
      <c r="B358" s="114" t="s">
        <v>1162</v>
      </c>
      <c r="C358" s="45" t="s">
        <v>543</v>
      </c>
      <c r="D358" s="45">
        <v>14</v>
      </c>
      <c r="E358" s="193"/>
      <c r="F358" s="177">
        <f t="shared" si="19"/>
        <v>0</v>
      </c>
      <c r="G358" s="115"/>
    </row>
    <row r="359" spans="1:7" outlineLevel="2">
      <c r="A359" s="113" t="s">
        <v>1163</v>
      </c>
      <c r="B359" s="114" t="s">
        <v>1164</v>
      </c>
      <c r="C359" s="45" t="s">
        <v>543</v>
      </c>
      <c r="D359" s="45">
        <v>17</v>
      </c>
      <c r="E359" s="193"/>
      <c r="F359" s="177">
        <f t="shared" si="19"/>
        <v>0</v>
      </c>
      <c r="G359" s="115"/>
    </row>
    <row r="360" spans="1:7" outlineLevel="2">
      <c r="A360" s="113" t="s">
        <v>1165</v>
      </c>
      <c r="B360" s="114" t="s">
        <v>1166</v>
      </c>
      <c r="C360" s="45" t="s">
        <v>22</v>
      </c>
      <c r="D360" s="45">
        <v>1500</v>
      </c>
      <c r="E360" s="193"/>
      <c r="F360" s="177">
        <f t="shared" si="19"/>
        <v>0</v>
      </c>
      <c r="G360" s="115"/>
    </row>
    <row r="361" spans="1:7" outlineLevel="2">
      <c r="A361" s="113" t="s">
        <v>1167</v>
      </c>
      <c r="B361" s="114" t="s">
        <v>1168</v>
      </c>
      <c r="C361" s="45" t="s">
        <v>22</v>
      </c>
      <c r="D361" s="45">
        <v>100</v>
      </c>
      <c r="E361" s="193"/>
      <c r="F361" s="177">
        <f t="shared" si="19"/>
        <v>0</v>
      </c>
      <c r="G361" s="115"/>
    </row>
    <row r="362" spans="1:7" outlineLevel="2">
      <c r="A362" s="113" t="s">
        <v>1169</v>
      </c>
      <c r="B362" s="114" t="s">
        <v>1170</v>
      </c>
      <c r="C362" s="45" t="s">
        <v>1171</v>
      </c>
      <c r="D362" s="45">
        <v>1</v>
      </c>
      <c r="E362" s="193"/>
      <c r="F362" s="177">
        <f t="shared" si="19"/>
        <v>0</v>
      </c>
      <c r="G362" s="115"/>
    </row>
    <row r="363" spans="1:7" ht="23" outlineLevel="2">
      <c r="A363" s="113" t="s">
        <v>1172</v>
      </c>
      <c r="B363" s="114" t="s">
        <v>282</v>
      </c>
      <c r="C363" s="45" t="s">
        <v>31</v>
      </c>
      <c r="D363" s="45">
        <v>1</v>
      </c>
      <c r="E363" s="193"/>
      <c r="F363" s="177">
        <f t="shared" si="19"/>
        <v>0</v>
      </c>
      <c r="G363" s="115"/>
    </row>
    <row r="364" spans="1:7">
      <c r="A364" s="87" t="s">
        <v>1173</v>
      </c>
      <c r="B364" s="118" t="s">
        <v>1174</v>
      </c>
      <c r="C364" s="56"/>
      <c r="D364" s="56"/>
      <c r="E364" s="192"/>
      <c r="F364" s="178">
        <f>SUM(F365:F379)</f>
        <v>0</v>
      </c>
      <c r="G364" s="89"/>
    </row>
    <row r="365" spans="1:7" outlineLevel="2">
      <c r="A365" s="113" t="s">
        <v>516</v>
      </c>
      <c r="B365" s="114" t="s">
        <v>1175</v>
      </c>
      <c r="C365" s="45" t="s">
        <v>14</v>
      </c>
      <c r="D365" s="45">
        <v>20</v>
      </c>
      <c r="E365" s="193"/>
      <c r="F365" s="177">
        <f>D365*E365</f>
        <v>0</v>
      </c>
      <c r="G365" s="115"/>
    </row>
    <row r="366" spans="1:7" outlineLevel="2">
      <c r="A366" s="113" t="s">
        <v>519</v>
      </c>
      <c r="B366" s="114" t="s">
        <v>1176</v>
      </c>
      <c r="C366" s="45" t="s">
        <v>14</v>
      </c>
      <c r="D366" s="45">
        <v>10</v>
      </c>
      <c r="E366" s="193"/>
      <c r="F366" s="177">
        <f t="shared" ref="F366:F379" si="20">D366*E366</f>
        <v>0</v>
      </c>
      <c r="G366" s="115"/>
    </row>
    <row r="367" spans="1:7" outlineLevel="2">
      <c r="A367" s="113" t="s">
        <v>522</v>
      </c>
      <c r="B367" s="114" t="s">
        <v>1177</v>
      </c>
      <c r="C367" s="45" t="s">
        <v>14</v>
      </c>
      <c r="D367" s="45">
        <v>15</v>
      </c>
      <c r="E367" s="193"/>
      <c r="F367" s="177">
        <f t="shared" si="20"/>
        <v>0</v>
      </c>
      <c r="G367" s="115"/>
    </row>
    <row r="368" spans="1:7" outlineLevel="2">
      <c r="A368" s="113" t="s">
        <v>1178</v>
      </c>
      <c r="B368" s="114" t="s">
        <v>1179</v>
      </c>
      <c r="C368" s="45" t="s">
        <v>14</v>
      </c>
      <c r="D368" s="45">
        <v>41</v>
      </c>
      <c r="E368" s="193"/>
      <c r="F368" s="177">
        <f t="shared" si="20"/>
        <v>0</v>
      </c>
      <c r="G368" s="115"/>
    </row>
    <row r="369" spans="1:7" outlineLevel="2">
      <c r="A369" s="113" t="s">
        <v>1180</v>
      </c>
      <c r="B369" s="114" t="s">
        <v>1181</v>
      </c>
      <c r="C369" s="45" t="s">
        <v>14</v>
      </c>
      <c r="D369" s="45">
        <v>2</v>
      </c>
      <c r="E369" s="193"/>
      <c r="F369" s="177">
        <f t="shared" si="20"/>
        <v>0</v>
      </c>
      <c r="G369" s="115"/>
    </row>
    <row r="370" spans="1:7" outlineLevel="2">
      <c r="A370" s="113" t="s">
        <v>1182</v>
      </c>
      <c r="B370" s="114" t="s">
        <v>1183</v>
      </c>
      <c r="C370" s="45" t="s">
        <v>14</v>
      </c>
      <c r="D370" s="45">
        <v>4</v>
      </c>
      <c r="E370" s="193"/>
      <c r="F370" s="177">
        <f t="shared" si="20"/>
        <v>0</v>
      </c>
      <c r="G370" s="115"/>
    </row>
    <row r="371" spans="1:7" outlineLevel="2">
      <c r="A371" s="113" t="s">
        <v>1184</v>
      </c>
      <c r="B371" s="114" t="s">
        <v>1185</v>
      </c>
      <c r="C371" s="45" t="s">
        <v>14</v>
      </c>
      <c r="D371" s="45">
        <v>8</v>
      </c>
      <c r="E371" s="193"/>
      <c r="F371" s="177">
        <f t="shared" si="20"/>
        <v>0</v>
      </c>
      <c r="G371" s="115"/>
    </row>
    <row r="372" spans="1:7" outlineLevel="2">
      <c r="A372" s="113" t="s">
        <v>1186</v>
      </c>
      <c r="B372" s="114" t="s">
        <v>1187</v>
      </c>
      <c r="C372" s="45" t="s">
        <v>14</v>
      </c>
      <c r="D372" s="45">
        <v>3</v>
      </c>
      <c r="E372" s="193"/>
      <c r="F372" s="177">
        <f t="shared" si="20"/>
        <v>0</v>
      </c>
      <c r="G372" s="115"/>
    </row>
    <row r="373" spans="1:7" outlineLevel="2">
      <c r="A373" s="113" t="s">
        <v>1188</v>
      </c>
      <c r="B373" s="114" t="s">
        <v>1189</v>
      </c>
      <c r="C373" s="45" t="s">
        <v>14</v>
      </c>
      <c r="D373" s="45">
        <v>4</v>
      </c>
      <c r="E373" s="193"/>
      <c r="F373" s="177">
        <f t="shared" si="20"/>
        <v>0</v>
      </c>
      <c r="G373" s="115"/>
    </row>
    <row r="374" spans="1:7" outlineLevel="2">
      <c r="A374" s="113" t="s">
        <v>1190</v>
      </c>
      <c r="B374" s="114" t="s">
        <v>1191</v>
      </c>
      <c r="C374" s="45" t="s">
        <v>14</v>
      </c>
      <c r="D374" s="45">
        <v>0</v>
      </c>
      <c r="E374" s="193"/>
      <c r="F374" s="177">
        <f t="shared" si="20"/>
        <v>0</v>
      </c>
      <c r="G374" s="115"/>
    </row>
    <row r="375" spans="1:7" outlineLevel="2">
      <c r="A375" s="113" t="s">
        <v>1192</v>
      </c>
      <c r="B375" s="114" t="s">
        <v>1193</v>
      </c>
      <c r="C375" s="45" t="s">
        <v>14</v>
      </c>
      <c r="D375" s="45">
        <v>6</v>
      </c>
      <c r="E375" s="193"/>
      <c r="F375" s="177">
        <f t="shared" si="20"/>
        <v>0</v>
      </c>
      <c r="G375" s="115"/>
    </row>
    <row r="376" spans="1:7" outlineLevel="2">
      <c r="A376" s="113" t="s">
        <v>1194</v>
      </c>
      <c r="B376" s="114" t="s">
        <v>1195</v>
      </c>
      <c r="C376" s="45" t="s">
        <v>14</v>
      </c>
      <c r="D376" s="45">
        <v>0</v>
      </c>
      <c r="E376" s="193"/>
      <c r="F376" s="177">
        <f t="shared" si="20"/>
        <v>0</v>
      </c>
      <c r="G376" s="115"/>
    </row>
    <row r="377" spans="1:7" outlineLevel="2">
      <c r="A377" s="113" t="s">
        <v>1196</v>
      </c>
      <c r="B377" s="114" t="s">
        <v>1197</v>
      </c>
      <c r="C377" s="45" t="s">
        <v>14</v>
      </c>
      <c r="D377" s="45">
        <v>9</v>
      </c>
      <c r="E377" s="193"/>
      <c r="F377" s="177">
        <f t="shared" si="20"/>
        <v>0</v>
      </c>
      <c r="G377" s="115"/>
    </row>
    <row r="378" spans="1:7" outlineLevel="2">
      <c r="A378" s="113" t="s">
        <v>1198</v>
      </c>
      <c r="B378" s="114" t="s">
        <v>1199</v>
      </c>
      <c r="C378" s="45" t="s">
        <v>22</v>
      </c>
      <c r="D378" s="45">
        <v>500</v>
      </c>
      <c r="E378" s="193"/>
      <c r="F378" s="177">
        <f t="shared" si="20"/>
        <v>0</v>
      </c>
      <c r="G378" s="115"/>
    </row>
    <row r="379" spans="1:7" ht="23" outlineLevel="2">
      <c r="A379" s="113" t="s">
        <v>1200</v>
      </c>
      <c r="B379" s="114" t="s">
        <v>282</v>
      </c>
      <c r="C379" s="45" t="s">
        <v>31</v>
      </c>
      <c r="D379" s="45">
        <v>1</v>
      </c>
      <c r="E379" s="193"/>
      <c r="F379" s="177">
        <f t="shared" si="20"/>
        <v>0</v>
      </c>
      <c r="G379" s="115"/>
    </row>
    <row r="380" spans="1:7">
      <c r="A380" s="87" t="s">
        <v>1201</v>
      </c>
      <c r="B380" s="118" t="s">
        <v>1202</v>
      </c>
      <c r="C380" s="56"/>
      <c r="D380" s="56"/>
      <c r="E380" s="192"/>
      <c r="F380" s="178">
        <f>SUM(F381:F386)</f>
        <v>0</v>
      </c>
      <c r="G380" s="89"/>
    </row>
    <row r="381" spans="1:7" outlineLevel="2">
      <c r="A381" s="113" t="s">
        <v>526</v>
      </c>
      <c r="B381" s="114" t="s">
        <v>1203</v>
      </c>
      <c r="C381" s="45" t="s">
        <v>14</v>
      </c>
      <c r="D381" s="45">
        <v>2</v>
      </c>
      <c r="E381" s="193"/>
      <c r="F381" s="177">
        <f>D381*E381</f>
        <v>0</v>
      </c>
      <c r="G381" s="115"/>
    </row>
    <row r="382" spans="1:7" ht="24.65" customHeight="1" outlineLevel="2">
      <c r="A382" s="113" t="s">
        <v>1204</v>
      </c>
      <c r="B382" s="114" t="s">
        <v>1205</v>
      </c>
      <c r="C382" s="45" t="s">
        <v>14</v>
      </c>
      <c r="D382" s="45">
        <v>3</v>
      </c>
      <c r="E382" s="193"/>
      <c r="F382" s="177">
        <f t="shared" ref="F382:F386" si="21">D382*E382</f>
        <v>0</v>
      </c>
      <c r="G382" s="115"/>
    </row>
    <row r="383" spans="1:7" ht="24.65" customHeight="1" outlineLevel="2">
      <c r="A383" s="113" t="s">
        <v>1206</v>
      </c>
      <c r="B383" s="114" t="s">
        <v>1207</v>
      </c>
      <c r="C383" s="45" t="s">
        <v>14</v>
      </c>
      <c r="D383" s="45">
        <v>12</v>
      </c>
      <c r="E383" s="193"/>
      <c r="F383" s="177">
        <f t="shared" si="21"/>
        <v>0</v>
      </c>
      <c r="G383" s="115"/>
    </row>
    <row r="384" spans="1:7" outlineLevel="2">
      <c r="A384" s="113" t="s">
        <v>1208</v>
      </c>
      <c r="B384" s="114" t="s">
        <v>1209</v>
      </c>
      <c r="C384" s="45" t="s">
        <v>14</v>
      </c>
      <c r="D384" s="45">
        <v>5</v>
      </c>
      <c r="E384" s="193"/>
      <c r="F384" s="177">
        <f t="shared" si="21"/>
        <v>0</v>
      </c>
      <c r="G384" s="115"/>
    </row>
    <row r="385" spans="1:7" outlineLevel="2">
      <c r="A385" s="113" t="s">
        <v>526</v>
      </c>
      <c r="B385" s="114" t="s">
        <v>1199</v>
      </c>
      <c r="C385" s="45" t="s">
        <v>22</v>
      </c>
      <c r="D385" s="45">
        <v>200</v>
      </c>
      <c r="E385" s="193"/>
      <c r="F385" s="177">
        <f t="shared" si="21"/>
        <v>0</v>
      </c>
      <c r="G385" s="115"/>
    </row>
    <row r="386" spans="1:7" ht="23" outlineLevel="2">
      <c r="A386" s="113" t="s">
        <v>1204</v>
      </c>
      <c r="B386" s="114" t="s">
        <v>282</v>
      </c>
      <c r="C386" s="45" t="s">
        <v>31</v>
      </c>
      <c r="D386" s="45">
        <v>1</v>
      </c>
      <c r="E386" s="193"/>
      <c r="F386" s="177">
        <f t="shared" si="21"/>
        <v>0</v>
      </c>
      <c r="G386" s="115"/>
    </row>
    <row r="387" spans="1:7">
      <c r="A387" s="87" t="s">
        <v>1640</v>
      </c>
      <c r="B387" s="118" t="s">
        <v>1210</v>
      </c>
      <c r="C387" s="56"/>
      <c r="D387" s="56"/>
      <c r="E387" s="192"/>
      <c r="F387" s="178">
        <f>SUM(F388:F393)</f>
        <v>0</v>
      </c>
      <c r="G387" s="89"/>
    </row>
    <row r="388" spans="1:7" outlineLevel="2">
      <c r="A388" s="113" t="s">
        <v>533</v>
      </c>
      <c r="B388" s="114" t="s">
        <v>1211</v>
      </c>
      <c r="C388" s="45" t="s">
        <v>22</v>
      </c>
      <c r="D388" s="45">
        <v>100</v>
      </c>
      <c r="E388" s="193"/>
      <c r="F388" s="177">
        <f>D388*E388</f>
        <v>0</v>
      </c>
      <c r="G388" s="115"/>
    </row>
    <row r="389" spans="1:7" outlineLevel="2">
      <c r="A389" s="113" t="s">
        <v>535</v>
      </c>
      <c r="B389" s="114" t="s">
        <v>1212</v>
      </c>
      <c r="C389" s="45" t="s">
        <v>543</v>
      </c>
      <c r="D389" s="45">
        <v>1</v>
      </c>
      <c r="E389" s="193"/>
      <c r="F389" s="177">
        <f t="shared" ref="F389:F393" si="22">D389*E389</f>
        <v>0</v>
      </c>
      <c r="G389" s="115"/>
    </row>
    <row r="390" spans="1:7" outlineLevel="2">
      <c r="A390" s="113" t="s">
        <v>537</v>
      </c>
      <c r="B390" s="114" t="s">
        <v>1213</v>
      </c>
      <c r="C390" s="45" t="s">
        <v>543</v>
      </c>
      <c r="D390" s="45">
        <v>1</v>
      </c>
      <c r="E390" s="193"/>
      <c r="F390" s="177">
        <f t="shared" si="22"/>
        <v>0</v>
      </c>
      <c r="G390" s="115"/>
    </row>
    <row r="391" spans="1:7" outlineLevel="2">
      <c r="A391" s="113" t="s">
        <v>539</v>
      </c>
      <c r="B391" s="114" t="s">
        <v>1214</v>
      </c>
      <c r="C391" s="45" t="s">
        <v>339</v>
      </c>
      <c r="D391" s="45">
        <v>100</v>
      </c>
      <c r="E391" s="193"/>
      <c r="F391" s="177">
        <f t="shared" si="22"/>
        <v>0</v>
      </c>
      <c r="G391" s="115"/>
    </row>
    <row r="392" spans="1:7" outlineLevel="2">
      <c r="A392" s="113" t="s">
        <v>541</v>
      </c>
      <c r="B392" s="114" t="s">
        <v>1215</v>
      </c>
      <c r="C392" s="45" t="s">
        <v>339</v>
      </c>
      <c r="D392" s="45">
        <v>100</v>
      </c>
      <c r="E392" s="193"/>
      <c r="F392" s="177">
        <f t="shared" si="22"/>
        <v>0</v>
      </c>
      <c r="G392" s="115"/>
    </row>
    <row r="393" spans="1:7" ht="23" outlineLevel="2">
      <c r="A393" s="113" t="s">
        <v>544</v>
      </c>
      <c r="B393" s="114" t="s">
        <v>282</v>
      </c>
      <c r="C393" s="45" t="s">
        <v>31</v>
      </c>
      <c r="D393" s="45">
        <v>1</v>
      </c>
      <c r="E393" s="193"/>
      <c r="F393" s="177">
        <f t="shared" si="22"/>
        <v>0</v>
      </c>
      <c r="G393" s="115"/>
    </row>
    <row r="394" spans="1:7">
      <c r="A394" s="87" t="s">
        <v>1641</v>
      </c>
      <c r="B394" s="118" t="s">
        <v>1216</v>
      </c>
      <c r="C394" s="56"/>
      <c r="D394" s="56"/>
      <c r="E394" s="192"/>
      <c r="F394" s="178">
        <f>SUM(F395:F398)</f>
        <v>0</v>
      </c>
      <c r="G394" s="89"/>
    </row>
    <row r="395" spans="1:7" outlineLevel="2">
      <c r="A395" s="113" t="s">
        <v>557</v>
      </c>
      <c r="B395" s="114" t="s">
        <v>1217</v>
      </c>
      <c r="C395" s="45" t="s">
        <v>22</v>
      </c>
      <c r="D395" s="45">
        <v>250</v>
      </c>
      <c r="E395" s="193"/>
      <c r="F395" s="177">
        <f>D395*E395</f>
        <v>0</v>
      </c>
      <c r="G395" s="115"/>
    </row>
    <row r="396" spans="1:7" outlineLevel="2">
      <c r="A396" s="113" t="s">
        <v>559</v>
      </c>
      <c r="B396" s="114" t="s">
        <v>1218</v>
      </c>
      <c r="C396" s="45" t="s">
        <v>369</v>
      </c>
      <c r="D396" s="45">
        <v>4</v>
      </c>
      <c r="E396" s="193"/>
      <c r="F396" s="177">
        <f t="shared" ref="F396:F398" si="23">D396*E396</f>
        <v>0</v>
      </c>
      <c r="G396" s="115"/>
    </row>
    <row r="397" spans="1:7" outlineLevel="2">
      <c r="A397" s="113" t="s">
        <v>561</v>
      </c>
      <c r="B397" s="114" t="s">
        <v>1219</v>
      </c>
      <c r="C397" s="45" t="s">
        <v>543</v>
      </c>
      <c r="D397" s="45">
        <v>1</v>
      </c>
      <c r="E397" s="193"/>
      <c r="F397" s="177">
        <f t="shared" si="23"/>
        <v>0</v>
      </c>
      <c r="G397" s="115"/>
    </row>
    <row r="398" spans="1:7" ht="23" outlineLevel="2">
      <c r="A398" s="113" t="s">
        <v>563</v>
      </c>
      <c r="B398" s="114" t="s">
        <v>282</v>
      </c>
      <c r="C398" s="45" t="s">
        <v>31</v>
      </c>
      <c r="D398" s="45">
        <v>1</v>
      </c>
      <c r="E398" s="193"/>
      <c r="F398" s="177">
        <f t="shared" si="23"/>
        <v>0</v>
      </c>
      <c r="G398" s="115"/>
    </row>
    <row r="399" spans="1:7">
      <c r="A399" s="108" t="s">
        <v>567</v>
      </c>
      <c r="B399" s="109" t="s">
        <v>1220</v>
      </c>
      <c r="C399" s="110"/>
      <c r="D399" s="110"/>
      <c r="E399" s="200"/>
      <c r="F399" s="191">
        <f>F400+F432+F443</f>
        <v>0</v>
      </c>
      <c r="G399" s="112"/>
    </row>
    <row r="400" spans="1:7" ht="26">
      <c r="A400" s="87" t="s">
        <v>569</v>
      </c>
      <c r="B400" s="118" t="s">
        <v>1221</v>
      </c>
      <c r="C400" s="56"/>
      <c r="D400" s="56"/>
      <c r="E400" s="192"/>
      <c r="F400" s="178">
        <f>SUM(F401:F431)</f>
        <v>0</v>
      </c>
      <c r="G400" s="89"/>
    </row>
    <row r="401" spans="1:7" outlineLevel="2">
      <c r="A401" s="113" t="s">
        <v>571</v>
      </c>
      <c r="B401" s="114" t="s">
        <v>1222</v>
      </c>
      <c r="C401" s="45" t="s">
        <v>14</v>
      </c>
      <c r="D401" s="45">
        <v>1</v>
      </c>
      <c r="E401" s="193"/>
      <c r="F401" s="177">
        <f>D401*E401</f>
        <v>0</v>
      </c>
      <c r="G401" s="115"/>
    </row>
    <row r="402" spans="1:7" outlineLevel="2">
      <c r="A402" s="113" t="s">
        <v>574</v>
      </c>
      <c r="B402" s="114" t="s">
        <v>1223</v>
      </c>
      <c r="C402" s="45" t="s">
        <v>31</v>
      </c>
      <c r="D402" s="45">
        <v>8</v>
      </c>
      <c r="E402" s="193"/>
      <c r="F402" s="177">
        <f t="shared" ref="F402:F431" si="24">D402*E402</f>
        <v>0</v>
      </c>
      <c r="G402" s="115"/>
    </row>
    <row r="403" spans="1:7" outlineLevel="2">
      <c r="A403" s="113" t="s">
        <v>576</v>
      </c>
      <c r="B403" s="114" t="s">
        <v>1224</v>
      </c>
      <c r="C403" s="45" t="s">
        <v>14</v>
      </c>
      <c r="D403" s="45">
        <v>3</v>
      </c>
      <c r="E403" s="193"/>
      <c r="F403" s="177">
        <f t="shared" si="24"/>
        <v>0</v>
      </c>
      <c r="G403" s="115"/>
    </row>
    <row r="404" spans="1:7" outlineLevel="2">
      <c r="A404" s="113" t="s">
        <v>578</v>
      </c>
      <c r="B404" s="114" t="s">
        <v>1225</v>
      </c>
      <c r="C404" s="45" t="s">
        <v>14</v>
      </c>
      <c r="D404" s="45">
        <v>2</v>
      </c>
      <c r="E404" s="193"/>
      <c r="F404" s="177">
        <f t="shared" si="24"/>
        <v>0</v>
      </c>
      <c r="G404" s="115"/>
    </row>
    <row r="405" spans="1:7" outlineLevel="2">
      <c r="A405" s="113" t="s">
        <v>580</v>
      </c>
      <c r="B405" s="114" t="s">
        <v>1226</v>
      </c>
      <c r="C405" s="45" t="s">
        <v>14</v>
      </c>
      <c r="D405" s="45">
        <v>96</v>
      </c>
      <c r="E405" s="193"/>
      <c r="F405" s="177">
        <f t="shared" si="24"/>
        <v>0</v>
      </c>
      <c r="G405" s="115"/>
    </row>
    <row r="406" spans="1:7" outlineLevel="2">
      <c r="A406" s="113" t="s">
        <v>583</v>
      </c>
      <c r="B406" s="114" t="s">
        <v>1227</v>
      </c>
      <c r="C406" s="45" t="s">
        <v>14</v>
      </c>
      <c r="D406" s="45">
        <v>1</v>
      </c>
      <c r="E406" s="193"/>
      <c r="F406" s="177">
        <f t="shared" si="24"/>
        <v>0</v>
      </c>
      <c r="G406" s="115"/>
    </row>
    <row r="407" spans="1:7" outlineLevel="2">
      <c r="A407" s="113" t="s">
        <v>585</v>
      </c>
      <c r="B407" s="114" t="s">
        <v>1228</v>
      </c>
      <c r="C407" s="45" t="s">
        <v>14</v>
      </c>
      <c r="D407" s="45">
        <v>1</v>
      </c>
      <c r="E407" s="193"/>
      <c r="F407" s="177">
        <f t="shared" si="24"/>
        <v>0</v>
      </c>
      <c r="G407" s="115"/>
    </row>
    <row r="408" spans="1:7" outlineLevel="2">
      <c r="A408" s="113" t="s">
        <v>587</v>
      </c>
      <c r="B408" s="114" t="s">
        <v>1229</v>
      </c>
      <c r="C408" s="45" t="s">
        <v>14</v>
      </c>
      <c r="D408" s="45">
        <v>5</v>
      </c>
      <c r="E408" s="193"/>
      <c r="F408" s="177">
        <f t="shared" si="24"/>
        <v>0</v>
      </c>
      <c r="G408" s="115"/>
    </row>
    <row r="409" spans="1:7" outlineLevel="2">
      <c r="A409" s="113" t="s">
        <v>589</v>
      </c>
      <c r="B409" s="114" t="s">
        <v>1230</v>
      </c>
      <c r="C409" s="45" t="s">
        <v>14</v>
      </c>
      <c r="D409" s="45">
        <v>5</v>
      </c>
      <c r="E409" s="193"/>
      <c r="F409" s="177">
        <f t="shared" si="24"/>
        <v>0</v>
      </c>
      <c r="G409" s="115"/>
    </row>
    <row r="410" spans="1:7" outlineLevel="2">
      <c r="A410" s="113" t="s">
        <v>591</v>
      </c>
      <c r="B410" s="114" t="s">
        <v>1231</v>
      </c>
      <c r="C410" s="45" t="s">
        <v>14</v>
      </c>
      <c r="D410" s="45">
        <v>2</v>
      </c>
      <c r="E410" s="193"/>
      <c r="F410" s="177">
        <f t="shared" si="24"/>
        <v>0</v>
      </c>
      <c r="G410" s="115"/>
    </row>
    <row r="411" spans="1:7" outlineLevel="2">
      <c r="A411" s="113" t="s">
        <v>593</v>
      </c>
      <c r="B411" s="114" t="s">
        <v>1232</v>
      </c>
      <c r="C411" s="45" t="s">
        <v>14</v>
      </c>
      <c r="D411" s="45">
        <v>1</v>
      </c>
      <c r="E411" s="193"/>
      <c r="F411" s="177">
        <f t="shared" si="24"/>
        <v>0</v>
      </c>
      <c r="G411" s="115"/>
    </row>
    <row r="412" spans="1:7" outlineLevel="2">
      <c r="A412" s="113" t="s">
        <v>595</v>
      </c>
      <c r="B412" s="114" t="s">
        <v>1233</v>
      </c>
      <c r="C412" s="45" t="s">
        <v>14</v>
      </c>
      <c r="D412" s="45">
        <v>1</v>
      </c>
      <c r="E412" s="193"/>
      <c r="F412" s="177">
        <f t="shared" si="24"/>
        <v>0</v>
      </c>
      <c r="G412" s="115"/>
    </row>
    <row r="413" spans="1:7" outlineLevel="2">
      <c r="A413" s="113" t="s">
        <v>596</v>
      </c>
      <c r="B413" s="114" t="s">
        <v>1234</v>
      </c>
      <c r="C413" s="45" t="s">
        <v>14</v>
      </c>
      <c r="D413" s="45">
        <v>1</v>
      </c>
      <c r="E413" s="193"/>
      <c r="F413" s="177">
        <f t="shared" si="24"/>
        <v>0</v>
      </c>
      <c r="G413" s="115"/>
    </row>
    <row r="414" spans="1:7" outlineLevel="2">
      <c r="A414" s="113" t="s">
        <v>598</v>
      </c>
      <c r="B414" s="114" t="s">
        <v>1235</v>
      </c>
      <c r="C414" s="45" t="s">
        <v>14</v>
      </c>
      <c r="D414" s="45">
        <v>1</v>
      </c>
      <c r="E414" s="193"/>
      <c r="F414" s="177">
        <f t="shared" si="24"/>
        <v>0</v>
      </c>
      <c r="G414" s="115"/>
    </row>
    <row r="415" spans="1:7" outlineLevel="2">
      <c r="A415" s="113" t="s">
        <v>600</v>
      </c>
      <c r="B415" s="114" t="s">
        <v>1236</v>
      </c>
      <c r="C415" s="45" t="s">
        <v>14</v>
      </c>
      <c r="D415" s="45">
        <v>1</v>
      </c>
      <c r="E415" s="193"/>
      <c r="F415" s="177">
        <f t="shared" si="24"/>
        <v>0</v>
      </c>
      <c r="G415" s="115"/>
    </row>
    <row r="416" spans="1:7" ht="23" outlineLevel="2">
      <c r="A416" s="113" t="s">
        <v>602</v>
      </c>
      <c r="B416" s="114" t="s">
        <v>1237</v>
      </c>
      <c r="C416" s="45" t="s">
        <v>14</v>
      </c>
      <c r="D416" s="45">
        <v>2</v>
      </c>
      <c r="E416" s="193"/>
      <c r="F416" s="177">
        <f t="shared" si="24"/>
        <v>0</v>
      </c>
      <c r="G416" s="115"/>
    </row>
    <row r="417" spans="1:7" outlineLevel="2">
      <c r="A417" s="113" t="s">
        <v>604</v>
      </c>
      <c r="B417" s="114" t="s">
        <v>1238</v>
      </c>
      <c r="C417" s="45" t="s">
        <v>14</v>
      </c>
      <c r="D417" s="45">
        <v>35</v>
      </c>
      <c r="E417" s="193"/>
      <c r="F417" s="177">
        <f t="shared" si="24"/>
        <v>0</v>
      </c>
      <c r="G417" s="115"/>
    </row>
    <row r="418" spans="1:7" outlineLevel="2">
      <c r="A418" s="113" t="s">
        <v>1239</v>
      </c>
      <c r="B418" s="114" t="s">
        <v>1240</v>
      </c>
      <c r="C418" s="45" t="s">
        <v>14</v>
      </c>
      <c r="D418" s="45">
        <v>1</v>
      </c>
      <c r="E418" s="193"/>
      <c r="F418" s="177">
        <f t="shared" si="24"/>
        <v>0</v>
      </c>
      <c r="G418" s="115"/>
    </row>
    <row r="419" spans="1:7" outlineLevel="2">
      <c r="A419" s="113" t="s">
        <v>1241</v>
      </c>
      <c r="B419" s="114" t="s">
        <v>1242</v>
      </c>
      <c r="C419" s="45" t="s">
        <v>14</v>
      </c>
      <c r="D419" s="45">
        <v>2</v>
      </c>
      <c r="E419" s="193"/>
      <c r="F419" s="177">
        <f t="shared" si="24"/>
        <v>0</v>
      </c>
      <c r="G419" s="115"/>
    </row>
    <row r="420" spans="1:7" outlineLevel="2">
      <c r="A420" s="113" t="s">
        <v>1243</v>
      </c>
      <c r="B420" s="114" t="s">
        <v>1244</v>
      </c>
      <c r="C420" s="45" t="s">
        <v>31</v>
      </c>
      <c r="D420" s="45">
        <v>1</v>
      </c>
      <c r="E420" s="193"/>
      <c r="F420" s="177">
        <f t="shared" si="24"/>
        <v>0</v>
      </c>
      <c r="G420" s="115"/>
    </row>
    <row r="421" spans="1:7" outlineLevel="2">
      <c r="A421" s="113" t="s">
        <v>1245</v>
      </c>
      <c r="B421" s="114" t="s">
        <v>1246</v>
      </c>
      <c r="C421" s="45" t="s">
        <v>14</v>
      </c>
      <c r="D421" s="45">
        <v>240</v>
      </c>
      <c r="E421" s="193"/>
      <c r="F421" s="177">
        <f t="shared" si="24"/>
        <v>0</v>
      </c>
      <c r="G421" s="115"/>
    </row>
    <row r="422" spans="1:7" outlineLevel="2">
      <c r="A422" s="113" t="s">
        <v>1247</v>
      </c>
      <c r="B422" s="114" t="s">
        <v>1248</v>
      </c>
      <c r="C422" s="45" t="s">
        <v>14</v>
      </c>
      <c r="D422" s="45">
        <v>4</v>
      </c>
      <c r="E422" s="193"/>
      <c r="F422" s="177">
        <f t="shared" si="24"/>
        <v>0</v>
      </c>
      <c r="G422" s="115"/>
    </row>
    <row r="423" spans="1:7" outlineLevel="2">
      <c r="A423" s="113" t="s">
        <v>1249</v>
      </c>
      <c r="B423" s="114" t="s">
        <v>1250</v>
      </c>
      <c r="C423" s="45" t="s">
        <v>14</v>
      </c>
      <c r="D423" s="45">
        <v>3</v>
      </c>
      <c r="E423" s="193"/>
      <c r="F423" s="177">
        <f t="shared" si="24"/>
        <v>0</v>
      </c>
      <c r="G423" s="115"/>
    </row>
    <row r="424" spans="1:7" outlineLevel="2">
      <c r="A424" s="113" t="s">
        <v>1251</v>
      </c>
      <c r="B424" s="114" t="s">
        <v>434</v>
      </c>
      <c r="C424" s="45" t="s">
        <v>22</v>
      </c>
      <c r="D424" s="45">
        <v>3600</v>
      </c>
      <c r="E424" s="193"/>
      <c r="F424" s="177">
        <f t="shared" si="24"/>
        <v>0</v>
      </c>
      <c r="G424" s="115"/>
    </row>
    <row r="425" spans="1:7" outlineLevel="2">
      <c r="A425" s="113" t="s">
        <v>1252</v>
      </c>
      <c r="B425" s="114" t="s">
        <v>1253</v>
      </c>
      <c r="C425" s="45" t="s">
        <v>1254</v>
      </c>
      <c r="D425" s="45">
        <v>19</v>
      </c>
      <c r="E425" s="193"/>
      <c r="F425" s="177">
        <f t="shared" si="24"/>
        <v>0</v>
      </c>
      <c r="G425" s="115"/>
    </row>
    <row r="426" spans="1:7" outlineLevel="2">
      <c r="A426" s="113" t="s">
        <v>1255</v>
      </c>
      <c r="B426" s="114" t="s">
        <v>1256</v>
      </c>
      <c r="C426" s="45" t="s">
        <v>1254</v>
      </c>
      <c r="D426" s="45">
        <v>7</v>
      </c>
      <c r="E426" s="193"/>
      <c r="F426" s="177">
        <f t="shared" si="24"/>
        <v>0</v>
      </c>
      <c r="G426" s="115"/>
    </row>
    <row r="427" spans="1:7" outlineLevel="2">
      <c r="A427" s="113" t="s">
        <v>1257</v>
      </c>
      <c r="B427" s="114" t="s">
        <v>1258</v>
      </c>
      <c r="C427" s="45" t="s">
        <v>14</v>
      </c>
      <c r="D427" s="45">
        <v>7</v>
      </c>
      <c r="E427" s="193"/>
      <c r="F427" s="177">
        <f t="shared" si="24"/>
        <v>0</v>
      </c>
      <c r="G427" s="115"/>
    </row>
    <row r="428" spans="1:7" outlineLevel="2">
      <c r="A428" s="113" t="s">
        <v>1259</v>
      </c>
      <c r="B428" s="114" t="s">
        <v>1260</v>
      </c>
      <c r="C428" s="45" t="s">
        <v>22</v>
      </c>
      <c r="D428" s="45">
        <v>100</v>
      </c>
      <c r="E428" s="193"/>
      <c r="F428" s="177">
        <f t="shared" si="24"/>
        <v>0</v>
      </c>
      <c r="G428" s="115"/>
    </row>
    <row r="429" spans="1:7" outlineLevel="2">
      <c r="A429" s="113" t="s">
        <v>1261</v>
      </c>
      <c r="B429" s="114" t="s">
        <v>1262</v>
      </c>
      <c r="C429" s="45" t="s">
        <v>22</v>
      </c>
      <c r="D429" s="45">
        <v>50</v>
      </c>
      <c r="E429" s="193"/>
      <c r="F429" s="177">
        <f t="shared" si="24"/>
        <v>0</v>
      </c>
      <c r="G429" s="115"/>
    </row>
    <row r="430" spans="1:7" outlineLevel="2">
      <c r="A430" s="113" t="s">
        <v>1263</v>
      </c>
      <c r="B430" s="114" t="s">
        <v>1264</v>
      </c>
      <c r="C430" s="45" t="s">
        <v>14</v>
      </c>
      <c r="D430" s="45">
        <v>8</v>
      </c>
      <c r="E430" s="193"/>
      <c r="F430" s="177">
        <f t="shared" si="24"/>
        <v>0</v>
      </c>
      <c r="G430" s="115"/>
    </row>
    <row r="431" spans="1:7" ht="23" outlineLevel="2">
      <c r="A431" s="113" t="s">
        <v>1265</v>
      </c>
      <c r="B431" s="114" t="s">
        <v>282</v>
      </c>
      <c r="C431" s="45" t="s">
        <v>31</v>
      </c>
      <c r="D431" s="45">
        <v>1</v>
      </c>
      <c r="E431" s="193"/>
      <c r="F431" s="177">
        <f t="shared" si="24"/>
        <v>0</v>
      </c>
      <c r="G431" s="115"/>
    </row>
    <row r="432" spans="1:7" ht="26">
      <c r="A432" s="87" t="s">
        <v>605</v>
      </c>
      <c r="B432" s="118" t="s">
        <v>1266</v>
      </c>
      <c r="C432" s="56"/>
      <c r="D432" s="56"/>
      <c r="E432" s="192"/>
      <c r="F432" s="178">
        <f>SUM(F433:F442)</f>
        <v>0</v>
      </c>
      <c r="G432" s="89"/>
    </row>
    <row r="433" spans="1:7" outlineLevel="2">
      <c r="A433" s="113" t="s">
        <v>607</v>
      </c>
      <c r="B433" s="114" t="s">
        <v>1267</v>
      </c>
      <c r="C433" s="45" t="s">
        <v>14</v>
      </c>
      <c r="D433" s="45">
        <v>1</v>
      </c>
      <c r="E433" s="193"/>
      <c r="F433" s="177">
        <f>D433*E433</f>
        <v>0</v>
      </c>
      <c r="G433" s="115"/>
    </row>
    <row r="434" spans="1:7" ht="23" outlineLevel="2">
      <c r="A434" s="113" t="s">
        <v>1268</v>
      </c>
      <c r="B434" s="114" t="s">
        <v>1269</v>
      </c>
      <c r="C434" s="45" t="s">
        <v>31</v>
      </c>
      <c r="D434" s="45">
        <v>1</v>
      </c>
      <c r="E434" s="193"/>
      <c r="F434" s="177">
        <f t="shared" ref="F434:F442" si="25">D434*E434</f>
        <v>0</v>
      </c>
      <c r="G434" s="115"/>
    </row>
    <row r="435" spans="1:7" outlineLevel="2">
      <c r="A435" s="113" t="s">
        <v>1270</v>
      </c>
      <c r="B435" s="114" t="s">
        <v>1271</v>
      </c>
      <c r="C435" s="45" t="s">
        <v>14</v>
      </c>
      <c r="D435" s="45">
        <v>2</v>
      </c>
      <c r="E435" s="193"/>
      <c r="F435" s="177">
        <f t="shared" si="25"/>
        <v>0</v>
      </c>
      <c r="G435" s="115"/>
    </row>
    <row r="436" spans="1:7" outlineLevel="2">
      <c r="A436" s="113" t="s">
        <v>1272</v>
      </c>
      <c r="B436" s="114" t="s">
        <v>1273</v>
      </c>
      <c r="C436" s="45" t="s">
        <v>14</v>
      </c>
      <c r="D436" s="45">
        <v>2</v>
      </c>
      <c r="E436" s="193"/>
      <c r="F436" s="177">
        <f t="shared" si="25"/>
        <v>0</v>
      </c>
      <c r="G436" s="115"/>
    </row>
    <row r="437" spans="1:7" outlineLevel="2">
      <c r="A437" s="113" t="s">
        <v>1274</v>
      </c>
      <c r="B437" s="114" t="s">
        <v>1275</v>
      </c>
      <c r="C437" s="45" t="s">
        <v>1276</v>
      </c>
      <c r="D437" s="45">
        <v>16</v>
      </c>
      <c r="E437" s="193"/>
      <c r="F437" s="177">
        <f t="shared" si="25"/>
        <v>0</v>
      </c>
      <c r="G437" s="115"/>
    </row>
    <row r="438" spans="1:7" outlineLevel="2">
      <c r="A438" s="113" t="s">
        <v>1277</v>
      </c>
      <c r="B438" s="114" t="s">
        <v>1278</v>
      </c>
      <c r="C438" s="45" t="s">
        <v>31</v>
      </c>
      <c r="D438" s="45">
        <v>1</v>
      </c>
      <c r="E438" s="193"/>
      <c r="F438" s="177">
        <f t="shared" si="25"/>
        <v>0</v>
      </c>
      <c r="G438" s="115"/>
    </row>
    <row r="439" spans="1:7" outlineLevel="2">
      <c r="A439" s="113" t="s">
        <v>1279</v>
      </c>
      <c r="B439" s="114" t="s">
        <v>1280</v>
      </c>
      <c r="C439" s="45" t="s">
        <v>14</v>
      </c>
      <c r="D439" s="45">
        <v>1</v>
      </c>
      <c r="E439" s="193"/>
      <c r="F439" s="177">
        <f t="shared" si="25"/>
        <v>0</v>
      </c>
      <c r="G439" s="115"/>
    </row>
    <row r="440" spans="1:7" outlineLevel="2">
      <c r="A440" s="113" t="s">
        <v>1281</v>
      </c>
      <c r="B440" s="114" t="s">
        <v>1282</v>
      </c>
      <c r="C440" s="45" t="s">
        <v>31</v>
      </c>
      <c r="D440" s="45">
        <v>1</v>
      </c>
      <c r="E440" s="193"/>
      <c r="F440" s="177">
        <f t="shared" si="25"/>
        <v>0</v>
      </c>
      <c r="G440" s="115"/>
    </row>
    <row r="441" spans="1:7" outlineLevel="2">
      <c r="A441" s="113" t="s">
        <v>1283</v>
      </c>
      <c r="B441" s="114" t="s">
        <v>434</v>
      </c>
      <c r="C441" s="45" t="s">
        <v>22</v>
      </c>
      <c r="D441" s="45">
        <v>100</v>
      </c>
      <c r="E441" s="193"/>
      <c r="F441" s="177">
        <f t="shared" si="25"/>
        <v>0</v>
      </c>
      <c r="G441" s="115"/>
    </row>
    <row r="442" spans="1:7" ht="23" outlineLevel="2">
      <c r="A442" s="113" t="s">
        <v>1284</v>
      </c>
      <c r="B442" s="114" t="s">
        <v>282</v>
      </c>
      <c r="C442" s="45" t="s">
        <v>31</v>
      </c>
      <c r="D442" s="45">
        <v>1</v>
      </c>
      <c r="E442" s="193"/>
      <c r="F442" s="177">
        <f t="shared" si="25"/>
        <v>0</v>
      </c>
      <c r="G442" s="115"/>
    </row>
    <row r="443" spans="1:7">
      <c r="A443" s="87" t="s">
        <v>610</v>
      </c>
      <c r="B443" s="118"/>
      <c r="C443" s="56"/>
      <c r="D443" s="56"/>
      <c r="E443" s="192"/>
      <c r="F443" s="178">
        <f>SUM(F444:F456)</f>
        <v>0</v>
      </c>
      <c r="G443" s="89"/>
    </row>
    <row r="444" spans="1:7" outlineLevel="2">
      <c r="A444" s="113" t="s">
        <v>612</v>
      </c>
      <c r="B444" s="124" t="s">
        <v>1285</v>
      </c>
      <c r="C444" s="45" t="s">
        <v>14</v>
      </c>
      <c r="D444" s="45">
        <v>3</v>
      </c>
      <c r="E444" s="193"/>
      <c r="F444" s="177">
        <f>D444*E444</f>
        <v>0</v>
      </c>
      <c r="G444" s="115"/>
    </row>
    <row r="445" spans="1:7" outlineLevel="2">
      <c r="A445" s="113" t="s">
        <v>614</v>
      </c>
      <c r="B445" s="124" t="s">
        <v>1286</v>
      </c>
      <c r="C445" s="45" t="s">
        <v>14</v>
      </c>
      <c r="D445" s="45">
        <v>4</v>
      </c>
      <c r="E445" s="193"/>
      <c r="F445" s="177">
        <f t="shared" ref="F445:F456" si="26">D445*E445</f>
        <v>0</v>
      </c>
      <c r="G445" s="115"/>
    </row>
    <row r="446" spans="1:7" outlineLevel="2">
      <c r="A446" s="113" t="s">
        <v>1287</v>
      </c>
      <c r="B446" s="124" t="s">
        <v>1288</v>
      </c>
      <c r="C446" s="45" t="s">
        <v>31</v>
      </c>
      <c r="D446" s="45">
        <v>1</v>
      </c>
      <c r="E446" s="193"/>
      <c r="F446" s="177">
        <f t="shared" si="26"/>
        <v>0</v>
      </c>
      <c r="G446" s="115"/>
    </row>
    <row r="447" spans="1:7" outlineLevel="2">
      <c r="A447" s="113" t="s">
        <v>1289</v>
      </c>
      <c r="B447" s="124" t="s">
        <v>1290</v>
      </c>
      <c r="C447" s="45" t="s">
        <v>14</v>
      </c>
      <c r="D447" s="45">
        <v>2</v>
      </c>
      <c r="E447" s="193"/>
      <c r="F447" s="177">
        <f t="shared" si="26"/>
        <v>0</v>
      </c>
      <c r="G447" s="115"/>
    </row>
    <row r="448" spans="1:7" outlineLevel="2">
      <c r="A448" s="113" t="s">
        <v>1291</v>
      </c>
      <c r="B448" s="124" t="s">
        <v>1292</v>
      </c>
      <c r="C448" s="45" t="s">
        <v>31</v>
      </c>
      <c r="D448" s="45">
        <v>1</v>
      </c>
      <c r="E448" s="193"/>
      <c r="F448" s="177">
        <f t="shared" si="26"/>
        <v>0</v>
      </c>
      <c r="G448" s="115"/>
    </row>
    <row r="449" spans="1:7" outlineLevel="2">
      <c r="A449" s="113" t="s">
        <v>1293</v>
      </c>
      <c r="B449" s="124" t="s">
        <v>1294</v>
      </c>
      <c r="C449" s="45" t="s">
        <v>14</v>
      </c>
      <c r="D449" s="45">
        <v>3</v>
      </c>
      <c r="E449" s="193"/>
      <c r="F449" s="177">
        <f t="shared" si="26"/>
        <v>0</v>
      </c>
      <c r="G449" s="115"/>
    </row>
    <row r="450" spans="1:7" outlineLevel="2">
      <c r="A450" s="113" t="s">
        <v>1295</v>
      </c>
      <c r="B450" s="124" t="s">
        <v>1296</v>
      </c>
      <c r="C450" s="45" t="s">
        <v>14</v>
      </c>
      <c r="D450" s="45">
        <v>9</v>
      </c>
      <c r="E450" s="193"/>
      <c r="F450" s="177">
        <f t="shared" si="26"/>
        <v>0</v>
      </c>
      <c r="G450" s="115"/>
    </row>
    <row r="451" spans="1:7" outlineLevel="2">
      <c r="A451" s="113" t="s">
        <v>1297</v>
      </c>
      <c r="B451" s="124" t="s">
        <v>1298</v>
      </c>
      <c r="C451" s="45" t="s">
        <v>14</v>
      </c>
      <c r="D451" s="45">
        <v>50</v>
      </c>
      <c r="E451" s="193"/>
      <c r="F451" s="177">
        <f t="shared" si="26"/>
        <v>0</v>
      </c>
      <c r="G451" s="115"/>
    </row>
    <row r="452" spans="1:7" outlineLevel="2">
      <c r="A452" s="113" t="s">
        <v>1299</v>
      </c>
      <c r="B452" s="124" t="s">
        <v>1300</v>
      </c>
      <c r="C452" s="45" t="s">
        <v>22</v>
      </c>
      <c r="D452" s="45">
        <v>200</v>
      </c>
      <c r="E452" s="193"/>
      <c r="F452" s="177">
        <f t="shared" si="26"/>
        <v>0</v>
      </c>
      <c r="G452" s="115"/>
    </row>
    <row r="453" spans="1:7" outlineLevel="2">
      <c r="A453" s="113" t="s">
        <v>1301</v>
      </c>
      <c r="B453" s="124" t="s">
        <v>1302</v>
      </c>
      <c r="C453" s="45" t="s">
        <v>14</v>
      </c>
      <c r="D453" s="45">
        <v>5</v>
      </c>
      <c r="E453" s="193"/>
      <c r="F453" s="177">
        <f t="shared" si="26"/>
        <v>0</v>
      </c>
      <c r="G453" s="115"/>
    </row>
    <row r="454" spans="1:7" outlineLevel="2">
      <c r="A454" s="113" t="s">
        <v>1303</v>
      </c>
      <c r="B454" s="124" t="s">
        <v>1304</v>
      </c>
      <c r="C454" s="45" t="s">
        <v>14</v>
      </c>
      <c r="D454" s="45">
        <v>4</v>
      </c>
      <c r="E454" s="193"/>
      <c r="F454" s="177">
        <f t="shared" si="26"/>
        <v>0</v>
      </c>
      <c r="G454" s="115"/>
    </row>
    <row r="455" spans="1:7" outlineLevel="2">
      <c r="A455" s="113" t="s">
        <v>1305</v>
      </c>
      <c r="B455" s="124" t="s">
        <v>1306</v>
      </c>
      <c r="C455" s="45" t="s">
        <v>14</v>
      </c>
      <c r="D455" s="45">
        <v>3</v>
      </c>
      <c r="E455" s="193"/>
      <c r="F455" s="177">
        <f t="shared" si="26"/>
        <v>0</v>
      </c>
      <c r="G455" s="115"/>
    </row>
    <row r="456" spans="1:7" ht="23" outlineLevel="2">
      <c r="A456" s="113" t="s">
        <v>1307</v>
      </c>
      <c r="B456" s="124" t="s">
        <v>282</v>
      </c>
      <c r="C456" s="45" t="s">
        <v>31</v>
      </c>
      <c r="D456" s="45">
        <v>1</v>
      </c>
      <c r="E456" s="193"/>
      <c r="F456" s="177">
        <f t="shared" si="26"/>
        <v>0</v>
      </c>
      <c r="G456" s="115"/>
    </row>
    <row r="457" spans="1:7">
      <c r="A457" s="108" t="s">
        <v>1308</v>
      </c>
      <c r="B457" s="109" t="s">
        <v>1309</v>
      </c>
      <c r="C457" s="110"/>
      <c r="D457" s="110"/>
      <c r="E457" s="200"/>
      <c r="F457" s="191"/>
      <c r="G457" s="112"/>
    </row>
    <row r="458" spans="1:7" outlineLevel="2">
      <c r="A458" s="113" t="s">
        <v>1310</v>
      </c>
      <c r="B458" s="114"/>
      <c r="C458" s="45"/>
      <c r="D458" s="45"/>
      <c r="E458" s="193"/>
      <c r="F458" s="177"/>
      <c r="G458" s="115"/>
    </row>
    <row r="459" spans="1:7" outlineLevel="2">
      <c r="A459" s="113" t="s">
        <v>1311</v>
      </c>
      <c r="B459" s="114"/>
      <c r="C459" s="45"/>
      <c r="D459" s="45"/>
      <c r="E459" s="193"/>
      <c r="F459" s="177"/>
      <c r="G459" s="115"/>
    </row>
    <row r="460" spans="1:7" outlineLevel="2">
      <c r="A460" s="113" t="s">
        <v>1312</v>
      </c>
      <c r="B460" s="114"/>
      <c r="C460" s="45"/>
      <c r="D460" s="45"/>
      <c r="E460" s="193"/>
      <c r="F460" s="177"/>
      <c r="G460" s="115"/>
    </row>
    <row r="461" spans="1:7" outlineLevel="2">
      <c r="A461" s="113" t="s">
        <v>1313</v>
      </c>
      <c r="B461" s="114"/>
      <c r="C461" s="45"/>
      <c r="D461" s="45"/>
      <c r="E461" s="193"/>
      <c r="F461" s="177"/>
      <c r="G461" s="115"/>
    </row>
  </sheetData>
  <mergeCells count="1">
    <mergeCell ref="A3:G3"/>
  </mergeCells>
  <phoneticPr fontId="177" type="noConversion"/>
  <printOptions horizontalCentered="1"/>
  <pageMargins left="0.51181102362204722" right="0.47244094488188981" top="0.6692913385826772" bottom="0.98425196850393704" header="0.15748031496062992" footer="0.47244094488188981"/>
  <pageSetup paperSize="9" scale="48" fitToHeight="0" orientation="portrait" r:id="rId1"/>
  <headerFooter scaleWithDoc="0" alignWithMargins="0">
    <oddFooter>&amp;L&amp;7Projekt: Terminal intermodalny w Zbąszynku, Loconi Intermodal S.A. 
File:&amp;F, Sheet:&amp;A&amp;C&amp;"Arial,Normalny"&amp;10&amp;K000000
&amp;"Calibri,Regular"&amp;8&amp;K000000#Confidentiality: Confidential&amp;"Cambria,Regular"&amp;K000000
&amp;R&amp;8&amp;P/&amp;N</oddFooter>
  </headerFooter>
  <colBreaks count="1" manualBreakCount="1">
    <brk id="7" max="42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5B467-1B37-47B6-BF95-84BC4F856751}">
  <sheetPr>
    <pageSetUpPr fitToPage="1"/>
  </sheetPr>
  <dimension ref="A1:K283"/>
  <sheetViews>
    <sheetView view="pageBreakPreview" topLeftCell="A238" zoomScale="85" zoomScaleNormal="80" zoomScaleSheetLayoutView="85" workbookViewId="0">
      <selection activeCell="F274" sqref="F274"/>
    </sheetView>
  </sheetViews>
  <sheetFormatPr defaultRowHeight="14.5" outlineLevelRow="2"/>
  <cols>
    <col min="1" max="1" width="7.08984375" customWidth="1"/>
    <col min="2" max="2" width="83.54296875" customWidth="1"/>
    <col min="3" max="5" width="9.90625" customWidth="1"/>
    <col min="6" max="6" width="18.453125" customWidth="1"/>
    <col min="7" max="7" width="15.453125" customWidth="1"/>
    <col min="8" max="8" width="40.54296875" customWidth="1"/>
    <col min="9" max="9" width="9.453125" customWidth="1"/>
    <col min="10" max="10" width="15.36328125" customWidth="1"/>
    <col min="11" max="22" width="40.54296875" customWidth="1"/>
  </cols>
  <sheetData>
    <row r="1" spans="1:7" ht="96" customHeight="1">
      <c r="A1" s="126"/>
      <c r="B1" s="26"/>
      <c r="C1" s="26"/>
      <c r="D1" s="26"/>
      <c r="E1" s="26"/>
      <c r="F1" s="78"/>
      <c r="G1" s="26"/>
    </row>
    <row r="2" spans="1:7" ht="96" customHeight="1">
      <c r="A2" s="30"/>
      <c r="B2" s="30"/>
      <c r="C2" s="21"/>
      <c r="D2" s="163"/>
      <c r="E2" s="163"/>
      <c r="F2" s="31"/>
      <c r="G2" s="32"/>
    </row>
    <row r="3" spans="1:7" ht="18.5" thickBot="1">
      <c r="A3" s="245" t="s">
        <v>1314</v>
      </c>
      <c r="B3" s="245"/>
      <c r="C3" s="245"/>
      <c r="D3" s="245"/>
      <c r="E3" s="245"/>
      <c r="F3" s="245"/>
      <c r="G3" s="245"/>
    </row>
    <row r="4" spans="1:7" ht="51" customHeight="1">
      <c r="A4" s="147" t="s">
        <v>6</v>
      </c>
      <c r="B4" s="151" t="s">
        <v>7</v>
      </c>
      <c r="C4" s="150" t="s">
        <v>1583</v>
      </c>
      <c r="D4" s="127" t="s">
        <v>1584</v>
      </c>
      <c r="E4" s="34" t="s">
        <v>1588</v>
      </c>
      <c r="F4" s="152" t="s">
        <v>1589</v>
      </c>
      <c r="G4" s="146" t="s">
        <v>8</v>
      </c>
    </row>
    <row r="5" spans="1:7" ht="16" thickBot="1">
      <c r="A5" s="79"/>
      <c r="B5" s="80" t="s">
        <v>1315</v>
      </c>
      <c r="C5" s="80"/>
      <c r="D5" s="80"/>
      <c r="E5" s="80"/>
      <c r="F5" s="205">
        <f>F6+F72+F103+F152+F235</f>
        <v>0</v>
      </c>
      <c r="G5" s="82"/>
    </row>
    <row r="6" spans="1:7" ht="30" customHeight="1">
      <c r="A6" s="108" t="s">
        <v>618</v>
      </c>
      <c r="B6" s="109" t="s">
        <v>619</v>
      </c>
      <c r="C6" s="116"/>
      <c r="D6" s="116"/>
      <c r="E6" s="190"/>
      <c r="F6" s="191">
        <f>F7+F13+F17+F22+F29</f>
        <v>0</v>
      </c>
      <c r="G6" s="112"/>
    </row>
    <row r="7" spans="1:7" outlineLevel="1">
      <c r="A7" s="87" t="s">
        <v>9</v>
      </c>
      <c r="B7" s="88" t="s">
        <v>620</v>
      </c>
      <c r="C7" s="56"/>
      <c r="D7" s="56"/>
      <c r="E7" s="192"/>
      <c r="F7" s="178">
        <f>SUM(F8:F12)</f>
        <v>0</v>
      </c>
      <c r="G7" s="89"/>
    </row>
    <row r="8" spans="1:7" outlineLevel="2">
      <c r="A8" s="90" t="s">
        <v>621</v>
      </c>
      <c r="B8" s="104" t="s">
        <v>622</v>
      </c>
      <c r="C8" s="45" t="s">
        <v>528</v>
      </c>
      <c r="D8" s="45">
        <v>30.6</v>
      </c>
      <c r="E8" s="193"/>
      <c r="F8" s="177">
        <f>D8*E8</f>
        <v>0</v>
      </c>
      <c r="G8" s="98"/>
    </row>
    <row r="9" spans="1:7" outlineLevel="2">
      <c r="A9" s="90" t="s">
        <v>623</v>
      </c>
      <c r="B9" s="104" t="s">
        <v>624</v>
      </c>
      <c r="C9" s="45" t="s">
        <v>528</v>
      </c>
      <c r="D9" s="45">
        <v>73.400000000000006</v>
      </c>
      <c r="E9" s="193"/>
      <c r="F9" s="177">
        <f t="shared" ref="F9:F12" si="0">D9*E9</f>
        <v>0</v>
      </c>
      <c r="G9" s="98"/>
    </row>
    <row r="10" spans="1:7" outlineLevel="2">
      <c r="A10" s="90" t="s">
        <v>625</v>
      </c>
      <c r="B10" s="104" t="s">
        <v>626</v>
      </c>
      <c r="C10" s="45" t="s">
        <v>528</v>
      </c>
      <c r="D10" s="45">
        <v>51.9</v>
      </c>
      <c r="E10" s="193"/>
      <c r="F10" s="177">
        <f t="shared" si="0"/>
        <v>0</v>
      </c>
      <c r="G10" s="98"/>
    </row>
    <row r="11" spans="1:7" ht="56.4" customHeight="1" outlineLevel="2">
      <c r="A11" s="90" t="s">
        <v>627</v>
      </c>
      <c r="B11" s="217" t="s">
        <v>1663</v>
      </c>
      <c r="C11" s="45" t="s">
        <v>528</v>
      </c>
      <c r="D11" s="45">
        <v>363.5</v>
      </c>
      <c r="E11" s="193"/>
      <c r="F11" s="177">
        <f t="shared" si="0"/>
        <v>0</v>
      </c>
      <c r="G11" s="98"/>
    </row>
    <row r="12" spans="1:7" ht="34.5" outlineLevel="2">
      <c r="A12" s="90" t="s">
        <v>629</v>
      </c>
      <c r="B12" s="217" t="s">
        <v>1664</v>
      </c>
      <c r="C12" s="45" t="s">
        <v>528</v>
      </c>
      <c r="D12" s="45">
        <v>102.3</v>
      </c>
      <c r="E12" s="193"/>
      <c r="F12" s="177">
        <f t="shared" si="0"/>
        <v>0</v>
      </c>
      <c r="G12" s="98"/>
    </row>
    <row r="13" spans="1:7" outlineLevel="1">
      <c r="A13" s="87" t="s">
        <v>10</v>
      </c>
      <c r="B13" s="88" t="s">
        <v>633</v>
      </c>
      <c r="C13" s="56"/>
      <c r="D13" s="56"/>
      <c r="E13" s="192"/>
      <c r="F13" s="178">
        <f>SUM(F14:F16)</f>
        <v>0</v>
      </c>
      <c r="G13" s="89"/>
    </row>
    <row r="14" spans="1:7" ht="48.9" customHeight="1" outlineLevel="2">
      <c r="A14" s="90" t="s">
        <v>634</v>
      </c>
      <c r="B14" s="104" t="s">
        <v>1316</v>
      </c>
      <c r="C14" s="45" t="s">
        <v>636</v>
      </c>
      <c r="D14" s="45">
        <v>1</v>
      </c>
      <c r="E14" s="193"/>
      <c r="F14" s="177">
        <f>D14*E14</f>
        <v>0</v>
      </c>
      <c r="G14" s="98"/>
    </row>
    <row r="15" spans="1:7" ht="33.65" customHeight="1" outlineLevel="2">
      <c r="A15" s="90" t="s">
        <v>637</v>
      </c>
      <c r="B15" s="104" t="s">
        <v>1317</v>
      </c>
      <c r="C15" s="45" t="s">
        <v>636</v>
      </c>
      <c r="D15" s="45">
        <v>1</v>
      </c>
      <c r="E15" s="193"/>
      <c r="F15" s="177">
        <f t="shared" ref="F15:F16" si="1">D15*E15</f>
        <v>0</v>
      </c>
      <c r="G15" s="98"/>
    </row>
    <row r="16" spans="1:7" ht="23" outlineLevel="2">
      <c r="A16" s="90" t="s">
        <v>639</v>
      </c>
      <c r="B16" s="104" t="s">
        <v>1318</v>
      </c>
      <c r="C16" s="45" t="s">
        <v>636</v>
      </c>
      <c r="D16" s="45">
        <v>1</v>
      </c>
      <c r="E16" s="193"/>
      <c r="F16" s="177">
        <f t="shared" si="1"/>
        <v>0</v>
      </c>
      <c r="G16" s="98"/>
    </row>
    <row r="17" spans="1:7" outlineLevel="1">
      <c r="A17" s="87" t="s">
        <v>16</v>
      </c>
      <c r="B17" s="88" t="s">
        <v>643</v>
      </c>
      <c r="C17" s="56"/>
      <c r="D17" s="56"/>
      <c r="E17" s="192"/>
      <c r="F17" s="178">
        <f>SUM(F18:F21)</f>
        <v>0</v>
      </c>
      <c r="G17" s="89"/>
    </row>
    <row r="18" spans="1:7" ht="34.5" outlineLevel="2">
      <c r="A18" s="90" t="s">
        <v>644</v>
      </c>
      <c r="B18" s="104" t="s">
        <v>1319</v>
      </c>
      <c r="C18" s="45" t="s">
        <v>636</v>
      </c>
      <c r="D18" s="45">
        <v>1</v>
      </c>
      <c r="E18" s="193"/>
      <c r="F18" s="177">
        <f>D18*E18</f>
        <v>0</v>
      </c>
      <c r="G18" s="98"/>
    </row>
    <row r="19" spans="1:7" ht="34.5" outlineLevel="2">
      <c r="A19" s="90" t="s">
        <v>646</v>
      </c>
      <c r="B19" s="104" t="s">
        <v>1320</v>
      </c>
      <c r="C19" s="45" t="s">
        <v>636</v>
      </c>
      <c r="D19" s="45">
        <v>2</v>
      </c>
      <c r="E19" s="193"/>
      <c r="F19" s="177">
        <f t="shared" ref="F19:F21" si="2">D19*E19</f>
        <v>0</v>
      </c>
      <c r="G19" s="98"/>
    </row>
    <row r="20" spans="1:7" ht="34.5" outlineLevel="2">
      <c r="A20" s="90" t="s">
        <v>648</v>
      </c>
      <c r="B20" s="104" t="s">
        <v>1321</v>
      </c>
      <c r="C20" s="45" t="s">
        <v>636</v>
      </c>
      <c r="D20" s="45">
        <v>1</v>
      </c>
      <c r="E20" s="193"/>
      <c r="F20" s="177">
        <f t="shared" si="2"/>
        <v>0</v>
      </c>
      <c r="G20" s="98"/>
    </row>
    <row r="21" spans="1:7" ht="34.5" outlineLevel="2">
      <c r="A21" s="90" t="s">
        <v>650</v>
      </c>
      <c r="B21" s="104" t="s">
        <v>1322</v>
      </c>
      <c r="C21" s="45" t="s">
        <v>636</v>
      </c>
      <c r="D21" s="45">
        <v>2</v>
      </c>
      <c r="E21" s="193"/>
      <c r="F21" s="177">
        <f t="shared" si="2"/>
        <v>0</v>
      </c>
      <c r="G21" s="98"/>
    </row>
    <row r="22" spans="1:7" outlineLevel="1">
      <c r="A22" s="87" t="s">
        <v>18</v>
      </c>
      <c r="B22" s="88" t="s">
        <v>661</v>
      </c>
      <c r="C22" s="56"/>
      <c r="D22" s="56"/>
      <c r="E22" s="192"/>
      <c r="F22" s="178">
        <f>SUM(F23:F28)</f>
        <v>0</v>
      </c>
      <c r="G22" s="89"/>
    </row>
    <row r="23" spans="1:7" outlineLevel="2">
      <c r="A23" s="90" t="s">
        <v>662</v>
      </c>
      <c r="B23" s="104" t="s">
        <v>1323</v>
      </c>
      <c r="C23" s="45" t="s">
        <v>528</v>
      </c>
      <c r="D23" s="45">
        <v>225</v>
      </c>
      <c r="E23" s="193"/>
      <c r="F23" s="177">
        <f>D23*E23</f>
        <v>0</v>
      </c>
      <c r="G23" s="98"/>
    </row>
    <row r="24" spans="1:7" ht="34.5" outlineLevel="2">
      <c r="A24" s="90" t="s">
        <v>664</v>
      </c>
      <c r="B24" s="104" t="s">
        <v>1324</v>
      </c>
      <c r="C24" s="45" t="s">
        <v>528</v>
      </c>
      <c r="D24" s="45">
        <v>55</v>
      </c>
      <c r="E24" s="193"/>
      <c r="F24" s="177">
        <f t="shared" ref="F24:F28" si="3">D24*E24</f>
        <v>0</v>
      </c>
      <c r="G24" s="98"/>
    </row>
    <row r="25" spans="1:7" ht="80.5" outlineLevel="2">
      <c r="A25" s="90" t="s">
        <v>666</v>
      </c>
      <c r="B25" s="104" t="s">
        <v>1325</v>
      </c>
      <c r="C25" s="45" t="s">
        <v>31</v>
      </c>
      <c r="D25" s="45">
        <v>1</v>
      </c>
      <c r="E25" s="193"/>
      <c r="F25" s="177">
        <f t="shared" si="3"/>
        <v>0</v>
      </c>
      <c r="G25" s="98"/>
    </row>
    <row r="26" spans="1:7" outlineLevel="2">
      <c r="A26" s="90" t="s">
        <v>669</v>
      </c>
      <c r="B26" s="104" t="s">
        <v>672</v>
      </c>
      <c r="C26" s="45" t="s">
        <v>31</v>
      </c>
      <c r="D26" s="45">
        <v>1</v>
      </c>
      <c r="E26" s="193"/>
      <c r="F26" s="177">
        <f t="shared" ref="F26:F27" si="4">D26*E26</f>
        <v>0</v>
      </c>
      <c r="G26" s="98"/>
    </row>
    <row r="27" spans="1:7" outlineLevel="2">
      <c r="A27" s="90" t="s">
        <v>671</v>
      </c>
      <c r="B27" s="104" t="s">
        <v>1697</v>
      </c>
      <c r="C27" s="45" t="s">
        <v>31</v>
      </c>
      <c r="D27" s="45">
        <v>1</v>
      </c>
      <c r="E27" s="193"/>
      <c r="F27" s="177">
        <f t="shared" si="4"/>
        <v>0</v>
      </c>
      <c r="G27" s="98"/>
    </row>
    <row r="28" spans="1:7" outlineLevel="2">
      <c r="A28" s="90" t="s">
        <v>673</v>
      </c>
      <c r="B28" s="104" t="s">
        <v>1678</v>
      </c>
      <c r="C28" s="45" t="s">
        <v>31</v>
      </c>
      <c r="D28" s="45">
        <v>1</v>
      </c>
      <c r="E28" s="193"/>
      <c r="F28" s="177">
        <f t="shared" si="3"/>
        <v>0</v>
      </c>
      <c r="G28" s="98"/>
    </row>
    <row r="29" spans="1:7" outlineLevel="1">
      <c r="A29" s="87" t="s">
        <v>20</v>
      </c>
      <c r="B29" s="88" t="s">
        <v>675</v>
      </c>
      <c r="C29" s="56"/>
      <c r="D29" s="56"/>
      <c r="E29" s="192"/>
      <c r="F29" s="178">
        <f>SUM(F30:F71)</f>
        <v>0</v>
      </c>
      <c r="G29" s="89"/>
    </row>
    <row r="30" spans="1:7" outlineLevel="2">
      <c r="A30" s="100" t="s">
        <v>676</v>
      </c>
      <c r="B30" s="101" t="s">
        <v>677</v>
      </c>
      <c r="C30" s="102"/>
      <c r="D30" s="102"/>
      <c r="E30" s="202"/>
      <c r="F30" s="203"/>
      <c r="G30" s="103"/>
    </row>
    <row r="31" spans="1:7" outlineLevel="2">
      <c r="A31" s="90" t="s">
        <v>678</v>
      </c>
      <c r="B31" s="104" t="s">
        <v>1326</v>
      </c>
      <c r="C31" s="45" t="s">
        <v>528</v>
      </c>
      <c r="D31" s="45">
        <v>305</v>
      </c>
      <c r="E31" s="193"/>
      <c r="F31" s="177">
        <f>D31*E31</f>
        <v>0</v>
      </c>
      <c r="G31" s="98"/>
    </row>
    <row r="32" spans="1:7" outlineLevel="2">
      <c r="A32" s="90" t="s">
        <v>680</v>
      </c>
      <c r="B32" s="49" t="s">
        <v>1327</v>
      </c>
      <c r="C32" s="45" t="s">
        <v>528</v>
      </c>
      <c r="D32" s="45">
        <v>7.6</v>
      </c>
      <c r="E32" s="193"/>
      <c r="F32" s="177">
        <f>D32*E32</f>
        <v>0</v>
      </c>
      <c r="G32" s="98"/>
    </row>
    <row r="33" spans="1:7" outlineLevel="2">
      <c r="A33" s="100" t="s">
        <v>684</v>
      </c>
      <c r="B33" s="101" t="s">
        <v>685</v>
      </c>
      <c r="C33" s="102"/>
      <c r="D33" s="102"/>
      <c r="E33" s="202"/>
      <c r="F33" s="203"/>
      <c r="G33" s="103"/>
    </row>
    <row r="34" spans="1:7" outlineLevel="2">
      <c r="A34" s="90" t="s">
        <v>686</v>
      </c>
      <c r="B34" s="104" t="s">
        <v>1328</v>
      </c>
      <c r="C34" s="45" t="s">
        <v>528</v>
      </c>
      <c r="D34" s="45">
        <v>256</v>
      </c>
      <c r="E34" s="193"/>
      <c r="F34" s="177">
        <f>D34*E34</f>
        <v>0</v>
      </c>
      <c r="G34" s="98"/>
    </row>
    <row r="35" spans="1:7" outlineLevel="2">
      <c r="A35" s="90" t="s">
        <v>688</v>
      </c>
      <c r="B35" s="104" t="s">
        <v>1329</v>
      </c>
      <c r="C35" s="45" t="s">
        <v>528</v>
      </c>
      <c r="D35" s="45">
        <v>215</v>
      </c>
      <c r="E35" s="193"/>
      <c r="F35" s="177">
        <f t="shared" ref="F35:F41" si="5">D35*E35</f>
        <v>0</v>
      </c>
      <c r="G35" s="98"/>
    </row>
    <row r="36" spans="1:7" ht="23" outlineLevel="2">
      <c r="A36" s="90" t="s">
        <v>690</v>
      </c>
      <c r="B36" s="104" t="s">
        <v>1330</v>
      </c>
      <c r="C36" s="45" t="s">
        <v>528</v>
      </c>
      <c r="D36" s="45">
        <v>4.5999999999999996</v>
      </c>
      <c r="E36" s="193"/>
      <c r="F36" s="177">
        <f t="shared" si="5"/>
        <v>0</v>
      </c>
      <c r="G36" s="98"/>
    </row>
    <row r="37" spans="1:7" ht="23" outlineLevel="2">
      <c r="A37" s="90" t="s">
        <v>692</v>
      </c>
      <c r="B37" s="104" t="s">
        <v>1331</v>
      </c>
      <c r="C37" s="45" t="s">
        <v>528</v>
      </c>
      <c r="D37" s="45">
        <v>5.2</v>
      </c>
      <c r="E37" s="193"/>
      <c r="F37" s="177">
        <f t="shared" si="5"/>
        <v>0</v>
      </c>
      <c r="G37" s="98"/>
    </row>
    <row r="38" spans="1:7" ht="23" outlineLevel="2">
      <c r="A38" s="90" t="s">
        <v>694</v>
      </c>
      <c r="B38" s="104" t="s">
        <v>1332</v>
      </c>
      <c r="C38" s="45" t="s">
        <v>528</v>
      </c>
      <c r="D38" s="45">
        <v>9.1</v>
      </c>
      <c r="E38" s="193"/>
      <c r="F38" s="177">
        <f t="shared" si="5"/>
        <v>0</v>
      </c>
      <c r="G38" s="98"/>
    </row>
    <row r="39" spans="1:7" outlineLevel="2">
      <c r="A39" s="90" t="s">
        <v>696</v>
      </c>
      <c r="B39" s="49" t="s">
        <v>1333</v>
      </c>
      <c r="C39" s="45" t="s">
        <v>528</v>
      </c>
      <c r="D39" s="45">
        <v>27</v>
      </c>
      <c r="E39" s="193"/>
      <c r="F39" s="177">
        <f t="shared" si="5"/>
        <v>0</v>
      </c>
      <c r="G39" s="98"/>
    </row>
    <row r="40" spans="1:7" outlineLevel="2">
      <c r="A40" s="90" t="s">
        <v>698</v>
      </c>
      <c r="B40" s="49" t="s">
        <v>1334</v>
      </c>
      <c r="C40" s="45" t="s">
        <v>528</v>
      </c>
      <c r="D40" s="45">
        <v>26.5</v>
      </c>
      <c r="E40" s="193"/>
      <c r="F40" s="177">
        <f t="shared" si="5"/>
        <v>0</v>
      </c>
      <c r="G40" s="98"/>
    </row>
    <row r="41" spans="1:7" outlineLevel="2">
      <c r="A41" s="90" t="s">
        <v>700</v>
      </c>
      <c r="B41" s="49" t="s">
        <v>1335</v>
      </c>
      <c r="C41" s="45" t="s">
        <v>528</v>
      </c>
      <c r="D41" s="45">
        <v>14.4</v>
      </c>
      <c r="E41" s="193"/>
      <c r="F41" s="177">
        <f t="shared" si="5"/>
        <v>0</v>
      </c>
      <c r="G41" s="98"/>
    </row>
    <row r="42" spans="1:7" outlineLevel="2">
      <c r="A42" s="100" t="s">
        <v>704</v>
      </c>
      <c r="B42" s="101" t="s">
        <v>705</v>
      </c>
      <c r="C42" s="102"/>
      <c r="D42" s="102"/>
      <c r="E42" s="202"/>
      <c r="F42" s="203"/>
      <c r="G42" s="103"/>
    </row>
    <row r="43" spans="1:7" ht="23" outlineLevel="2">
      <c r="A43" s="90" t="s">
        <v>706</v>
      </c>
      <c r="B43" s="91" t="s">
        <v>1336</v>
      </c>
      <c r="C43" s="45" t="s">
        <v>636</v>
      </c>
      <c r="D43" s="45">
        <v>1</v>
      </c>
      <c r="E43" s="193"/>
      <c r="F43" s="177">
        <f>D43*E43</f>
        <v>0</v>
      </c>
      <c r="G43" s="98"/>
    </row>
    <row r="44" spans="1:7" ht="23" outlineLevel="2">
      <c r="A44" s="90" t="s">
        <v>708</v>
      </c>
      <c r="B44" s="91" t="s">
        <v>1337</v>
      </c>
      <c r="C44" s="45" t="s">
        <v>636</v>
      </c>
      <c r="D44" s="45">
        <v>1</v>
      </c>
      <c r="E44" s="193"/>
      <c r="F44" s="177">
        <f t="shared" ref="F44:F47" si="6">D44*E44</f>
        <v>0</v>
      </c>
      <c r="G44" s="98"/>
    </row>
    <row r="45" spans="1:7" ht="23" outlineLevel="2">
      <c r="A45" s="90" t="s">
        <v>710</v>
      </c>
      <c r="B45" s="91" t="s">
        <v>1338</v>
      </c>
      <c r="C45" s="45" t="s">
        <v>636</v>
      </c>
      <c r="D45" s="45">
        <v>1</v>
      </c>
      <c r="E45" s="193"/>
      <c r="F45" s="177">
        <f t="shared" si="6"/>
        <v>0</v>
      </c>
      <c r="G45" s="98"/>
    </row>
    <row r="46" spans="1:7" ht="23" outlineLevel="2">
      <c r="A46" s="90" t="s">
        <v>712</v>
      </c>
      <c r="B46" s="91" t="s">
        <v>1339</v>
      </c>
      <c r="C46" s="45" t="s">
        <v>636</v>
      </c>
      <c r="D46" s="45">
        <v>3</v>
      </c>
      <c r="E46" s="193"/>
      <c r="F46" s="177">
        <f t="shared" si="6"/>
        <v>0</v>
      </c>
      <c r="G46" s="98"/>
    </row>
    <row r="47" spans="1:7" ht="23" outlineLevel="2">
      <c r="A47" s="90" t="s">
        <v>714</v>
      </c>
      <c r="B47" s="91" t="s">
        <v>1340</v>
      </c>
      <c r="C47" s="45" t="s">
        <v>636</v>
      </c>
      <c r="D47" s="45">
        <v>2</v>
      </c>
      <c r="E47" s="193"/>
      <c r="F47" s="177">
        <f t="shared" si="6"/>
        <v>0</v>
      </c>
      <c r="G47" s="98"/>
    </row>
    <row r="48" spans="1:7" outlineLevel="2">
      <c r="A48" s="100" t="s">
        <v>718</v>
      </c>
      <c r="B48" s="101" t="s">
        <v>719</v>
      </c>
      <c r="C48" s="102"/>
      <c r="D48" s="102"/>
      <c r="E48" s="202"/>
      <c r="F48" s="203"/>
      <c r="G48" s="103"/>
    </row>
    <row r="49" spans="1:7" outlineLevel="2">
      <c r="A49" s="90" t="s">
        <v>720</v>
      </c>
      <c r="B49" s="49" t="s">
        <v>1341</v>
      </c>
      <c r="C49" s="45"/>
      <c r="D49" s="45"/>
      <c r="E49" s="193"/>
      <c r="F49" s="177">
        <f>D49*E49</f>
        <v>0</v>
      </c>
      <c r="G49" s="98"/>
    </row>
    <row r="50" spans="1:7" outlineLevel="2">
      <c r="A50" s="100" t="s">
        <v>722</v>
      </c>
      <c r="B50" s="101" t="s">
        <v>1342</v>
      </c>
      <c r="C50" s="102"/>
      <c r="D50" s="102"/>
      <c r="E50" s="202"/>
      <c r="F50" s="203"/>
      <c r="G50" s="103"/>
    </row>
    <row r="51" spans="1:7" outlineLevel="2">
      <c r="A51" s="90" t="s">
        <v>724</v>
      </c>
      <c r="B51" s="104" t="s">
        <v>1343</v>
      </c>
      <c r="C51" s="45" t="s">
        <v>528</v>
      </c>
      <c r="D51" s="45">
        <v>7.6</v>
      </c>
      <c r="E51" s="193"/>
      <c r="F51" s="177">
        <f>D51*E51</f>
        <v>0</v>
      </c>
      <c r="G51" s="98"/>
    </row>
    <row r="52" spans="1:7" outlineLevel="2">
      <c r="A52" s="100" t="s">
        <v>726</v>
      </c>
      <c r="B52" s="101" t="s">
        <v>727</v>
      </c>
      <c r="C52" s="102"/>
      <c r="D52" s="102"/>
      <c r="E52" s="202"/>
      <c r="F52" s="203"/>
      <c r="G52" s="103"/>
    </row>
    <row r="53" spans="1:7" outlineLevel="2">
      <c r="A53" s="90" t="s">
        <v>730</v>
      </c>
      <c r="B53" s="104" t="s">
        <v>1344</v>
      </c>
      <c r="C53" s="45" t="s">
        <v>636</v>
      </c>
      <c r="D53" s="45">
        <v>2</v>
      </c>
      <c r="E53" s="193"/>
      <c r="F53" s="177">
        <f>D53*E53</f>
        <v>0</v>
      </c>
      <c r="G53" s="98"/>
    </row>
    <row r="54" spans="1:7" outlineLevel="2">
      <c r="A54" s="90" t="s">
        <v>734</v>
      </c>
      <c r="B54" s="104" t="s">
        <v>735</v>
      </c>
      <c r="C54" s="45" t="s">
        <v>636</v>
      </c>
      <c r="D54" s="45">
        <v>1</v>
      </c>
      <c r="E54" s="193"/>
      <c r="F54" s="177">
        <f t="shared" ref="F54:F57" si="7">D54*E54</f>
        <v>0</v>
      </c>
      <c r="G54" s="98"/>
    </row>
    <row r="55" spans="1:7" outlineLevel="2">
      <c r="A55" s="90" t="s">
        <v>736</v>
      </c>
      <c r="B55" s="104" t="s">
        <v>1345</v>
      </c>
      <c r="C55" s="45" t="s">
        <v>636</v>
      </c>
      <c r="D55" s="45">
        <v>1</v>
      </c>
      <c r="E55" s="193"/>
      <c r="F55" s="177">
        <f t="shared" si="7"/>
        <v>0</v>
      </c>
      <c r="G55" s="98"/>
    </row>
    <row r="56" spans="1:7" outlineLevel="2">
      <c r="A56" s="90" t="s">
        <v>738</v>
      </c>
      <c r="B56" s="104" t="s">
        <v>737</v>
      </c>
      <c r="C56" s="45" t="s">
        <v>636</v>
      </c>
      <c r="D56" s="45">
        <v>2</v>
      </c>
      <c r="E56" s="193"/>
      <c r="F56" s="177">
        <f t="shared" si="7"/>
        <v>0</v>
      </c>
      <c r="G56" s="98"/>
    </row>
    <row r="57" spans="1:7" outlineLevel="2">
      <c r="A57" s="90" t="s">
        <v>740</v>
      </c>
      <c r="B57" s="104" t="s">
        <v>739</v>
      </c>
      <c r="C57" s="45" t="s">
        <v>31</v>
      </c>
      <c r="D57" s="45">
        <v>2</v>
      </c>
      <c r="E57" s="193"/>
      <c r="F57" s="177">
        <f t="shared" si="7"/>
        <v>0</v>
      </c>
      <c r="G57" s="98"/>
    </row>
    <row r="58" spans="1:7" outlineLevel="2">
      <c r="A58" s="100" t="s">
        <v>744</v>
      </c>
      <c r="B58" s="101" t="s">
        <v>745</v>
      </c>
      <c r="C58" s="102"/>
      <c r="D58" s="102"/>
      <c r="E58" s="202"/>
      <c r="F58" s="203"/>
      <c r="G58" s="103"/>
    </row>
    <row r="59" spans="1:7" outlineLevel="2">
      <c r="A59" s="90" t="s">
        <v>746</v>
      </c>
      <c r="B59" s="105" t="s">
        <v>1346</v>
      </c>
      <c r="C59" s="45" t="s">
        <v>636</v>
      </c>
      <c r="D59" s="45">
        <v>1</v>
      </c>
      <c r="E59" s="193"/>
      <c r="F59" s="177">
        <f>D59*E59</f>
        <v>0</v>
      </c>
      <c r="G59" s="98"/>
    </row>
    <row r="60" spans="1:7" outlineLevel="2">
      <c r="A60" s="90" t="s">
        <v>748</v>
      </c>
      <c r="B60" s="105" t="s">
        <v>1679</v>
      </c>
      <c r="C60" s="45" t="s">
        <v>668</v>
      </c>
      <c r="D60" s="45">
        <v>18.5</v>
      </c>
      <c r="E60" s="193"/>
      <c r="F60" s="177">
        <f>D60*E60</f>
        <v>0</v>
      </c>
      <c r="G60" s="98"/>
    </row>
    <row r="61" spans="1:7" outlineLevel="2">
      <c r="A61" s="90" t="s">
        <v>749</v>
      </c>
      <c r="B61" s="105" t="s">
        <v>1680</v>
      </c>
      <c r="C61" s="45" t="s">
        <v>668</v>
      </c>
      <c r="D61" s="45">
        <v>18.5</v>
      </c>
      <c r="E61" s="193"/>
      <c r="F61" s="177">
        <f>D61*E61</f>
        <v>0</v>
      </c>
      <c r="G61" s="98"/>
    </row>
    <row r="62" spans="1:7" outlineLevel="2">
      <c r="A62" s="90" t="s">
        <v>751</v>
      </c>
      <c r="B62" s="105" t="s">
        <v>1347</v>
      </c>
      <c r="C62" s="45" t="s">
        <v>668</v>
      </c>
      <c r="D62" s="45">
        <v>18.05</v>
      </c>
      <c r="E62" s="193"/>
      <c r="F62" s="177">
        <f t="shared" ref="F62:F71" si="8">D62*E62</f>
        <v>0</v>
      </c>
      <c r="G62" s="98"/>
    </row>
    <row r="63" spans="1:7" outlineLevel="2">
      <c r="A63" s="90" t="s">
        <v>753</v>
      </c>
      <c r="B63" s="105" t="s">
        <v>1348</v>
      </c>
      <c r="C63" s="45" t="s">
        <v>636</v>
      </c>
      <c r="D63" s="45">
        <v>2</v>
      </c>
      <c r="E63" s="193"/>
      <c r="F63" s="177">
        <f t="shared" si="8"/>
        <v>0</v>
      </c>
      <c r="G63" s="98"/>
    </row>
    <row r="64" spans="1:7" outlineLevel="2">
      <c r="A64" s="90" t="s">
        <v>755</v>
      </c>
      <c r="B64" s="106" t="s">
        <v>1349</v>
      </c>
      <c r="C64" s="45" t="s">
        <v>636</v>
      </c>
      <c r="D64" s="165">
        <v>2</v>
      </c>
      <c r="E64" s="198"/>
      <c r="F64" s="177">
        <f t="shared" si="8"/>
        <v>0</v>
      </c>
      <c r="G64" s="107"/>
    </row>
    <row r="65" spans="1:7" ht="23" outlineLevel="2">
      <c r="A65" s="90" t="s">
        <v>757</v>
      </c>
      <c r="B65" s="106" t="s">
        <v>1350</v>
      </c>
      <c r="C65" s="45" t="s">
        <v>636</v>
      </c>
      <c r="D65" s="165">
        <v>4</v>
      </c>
      <c r="E65" s="198"/>
      <c r="F65" s="177">
        <f t="shared" si="8"/>
        <v>0</v>
      </c>
      <c r="G65" s="107"/>
    </row>
    <row r="66" spans="1:7" outlineLevel="2">
      <c r="A66" s="90" t="s">
        <v>759</v>
      </c>
      <c r="B66" s="106" t="s">
        <v>1351</v>
      </c>
      <c r="C66" s="45" t="s">
        <v>636</v>
      </c>
      <c r="D66" s="165">
        <v>1</v>
      </c>
      <c r="E66" s="198"/>
      <c r="F66" s="177">
        <f t="shared" si="8"/>
        <v>0</v>
      </c>
      <c r="G66" s="107"/>
    </row>
    <row r="67" spans="1:7" outlineLevel="2">
      <c r="A67" s="90" t="s">
        <v>761</v>
      </c>
      <c r="B67" s="105" t="s">
        <v>1352</v>
      </c>
      <c r="C67" s="45" t="s">
        <v>636</v>
      </c>
      <c r="D67" s="45">
        <v>1</v>
      </c>
      <c r="E67" s="193"/>
      <c r="F67" s="177">
        <f t="shared" si="8"/>
        <v>0</v>
      </c>
      <c r="G67" s="98"/>
    </row>
    <row r="68" spans="1:7" ht="34.5" outlineLevel="2">
      <c r="A68" s="90" t="s">
        <v>762</v>
      </c>
      <c r="B68" s="49" t="s">
        <v>1353</v>
      </c>
      <c r="C68" s="45" t="s">
        <v>636</v>
      </c>
      <c r="D68" s="45">
        <v>1</v>
      </c>
      <c r="E68" s="193"/>
      <c r="F68" s="177">
        <f t="shared" si="8"/>
        <v>0</v>
      </c>
      <c r="G68" s="98"/>
    </row>
    <row r="69" spans="1:7" ht="46" outlineLevel="2">
      <c r="A69" s="90" t="s">
        <v>1356</v>
      </c>
      <c r="B69" s="119" t="s">
        <v>1354</v>
      </c>
      <c r="C69" s="45" t="s">
        <v>636</v>
      </c>
      <c r="D69" s="165">
        <v>1</v>
      </c>
      <c r="E69" s="198"/>
      <c r="F69" s="177">
        <f t="shared" si="8"/>
        <v>0</v>
      </c>
      <c r="G69" s="107"/>
    </row>
    <row r="70" spans="1:7" ht="46" outlineLevel="2">
      <c r="A70" s="90" t="s">
        <v>1658</v>
      </c>
      <c r="B70" s="119" t="s">
        <v>1355</v>
      </c>
      <c r="C70" s="45" t="s">
        <v>636</v>
      </c>
      <c r="D70" s="165">
        <v>1</v>
      </c>
      <c r="E70" s="198"/>
      <c r="F70" s="177">
        <f t="shared" si="8"/>
        <v>0</v>
      </c>
      <c r="G70" s="107"/>
    </row>
    <row r="71" spans="1:7" ht="184" outlineLevel="2">
      <c r="A71" s="90" t="s">
        <v>1659</v>
      </c>
      <c r="B71" s="119" t="s">
        <v>1357</v>
      </c>
      <c r="C71" s="45" t="s">
        <v>31</v>
      </c>
      <c r="D71" s="165">
        <v>1</v>
      </c>
      <c r="E71" s="198"/>
      <c r="F71" s="177">
        <f t="shared" si="8"/>
        <v>0</v>
      </c>
      <c r="G71" s="107"/>
    </row>
    <row r="72" spans="1:7" ht="30" customHeight="1">
      <c r="A72" s="108" t="s">
        <v>48</v>
      </c>
      <c r="B72" s="109" t="s">
        <v>764</v>
      </c>
      <c r="C72" s="116"/>
      <c r="D72" s="116"/>
      <c r="E72" s="190"/>
      <c r="F72" s="191">
        <f>F73+F76+F86+F89+F92+F99</f>
        <v>0</v>
      </c>
      <c r="G72" s="112"/>
    </row>
    <row r="73" spans="1:7" outlineLevel="1">
      <c r="A73" s="87" t="s">
        <v>50</v>
      </c>
      <c r="B73" s="88" t="s">
        <v>515</v>
      </c>
      <c r="C73" s="56"/>
      <c r="D73" s="56"/>
      <c r="E73" s="192"/>
      <c r="F73" s="178">
        <f>SUM(F74:F75)</f>
        <v>0</v>
      </c>
      <c r="G73" s="89"/>
    </row>
    <row r="74" spans="1:7" outlineLevel="2">
      <c r="A74" s="90" t="s">
        <v>52</v>
      </c>
      <c r="B74" s="119" t="s">
        <v>765</v>
      </c>
      <c r="C74" s="45" t="s">
        <v>766</v>
      </c>
      <c r="D74" s="165">
        <v>0</v>
      </c>
      <c r="E74" s="198"/>
      <c r="F74" s="199">
        <f>D74*E74</f>
        <v>0</v>
      </c>
      <c r="G74" s="107"/>
    </row>
    <row r="75" spans="1:7" outlineLevel="2">
      <c r="A75" s="90" t="s">
        <v>54</v>
      </c>
      <c r="B75" s="119" t="s">
        <v>767</v>
      </c>
      <c r="C75" s="45" t="s">
        <v>766</v>
      </c>
      <c r="D75" s="165">
        <v>0</v>
      </c>
      <c r="E75" s="198"/>
      <c r="F75" s="199">
        <f>D75*E75</f>
        <v>0</v>
      </c>
      <c r="G75" s="107"/>
    </row>
    <row r="76" spans="1:7" outlineLevel="1">
      <c r="A76" s="87" t="s">
        <v>768</v>
      </c>
      <c r="B76" s="88" t="s">
        <v>769</v>
      </c>
      <c r="C76" s="56"/>
      <c r="D76" s="56"/>
      <c r="E76" s="192"/>
      <c r="F76" s="178">
        <f>SUM(F77:F85)</f>
        <v>0</v>
      </c>
      <c r="G76" s="89"/>
    </row>
    <row r="77" spans="1:7" outlineLevel="2">
      <c r="A77" s="90" t="s">
        <v>121</v>
      </c>
      <c r="B77" s="119" t="s">
        <v>1358</v>
      </c>
      <c r="C77" s="45" t="s">
        <v>766</v>
      </c>
      <c r="D77" s="165">
        <v>12</v>
      </c>
      <c r="E77" s="198"/>
      <c r="F77" s="199">
        <f>D77*E77</f>
        <v>0</v>
      </c>
      <c r="G77" s="107"/>
    </row>
    <row r="78" spans="1:7" outlineLevel="2">
      <c r="A78" s="90" t="s">
        <v>122</v>
      </c>
      <c r="B78" s="119" t="s">
        <v>1359</v>
      </c>
      <c r="C78" s="45" t="s">
        <v>766</v>
      </c>
      <c r="D78" s="165">
        <v>19.5</v>
      </c>
      <c r="E78" s="198"/>
      <c r="F78" s="199">
        <f t="shared" ref="F78:F85" si="9">D78*E78</f>
        <v>0</v>
      </c>
      <c r="G78" s="107"/>
    </row>
    <row r="79" spans="1:7" outlineLevel="2">
      <c r="A79" s="90" t="s">
        <v>123</v>
      </c>
      <c r="B79" s="119" t="s">
        <v>771</v>
      </c>
      <c r="C79" s="45" t="s">
        <v>772</v>
      </c>
      <c r="D79" s="165">
        <v>1560</v>
      </c>
      <c r="E79" s="198"/>
      <c r="F79" s="199">
        <f t="shared" si="9"/>
        <v>0</v>
      </c>
      <c r="G79" s="107"/>
    </row>
    <row r="80" spans="1:7" outlineLevel="2">
      <c r="A80" s="90" t="s">
        <v>125</v>
      </c>
      <c r="B80" s="119" t="s">
        <v>1360</v>
      </c>
      <c r="C80" s="45" t="s">
        <v>766</v>
      </c>
      <c r="D80" s="165">
        <v>32.5</v>
      </c>
      <c r="E80" s="198"/>
      <c r="F80" s="199">
        <f t="shared" si="9"/>
        <v>0</v>
      </c>
      <c r="G80" s="107"/>
    </row>
    <row r="81" spans="1:7" outlineLevel="2">
      <c r="A81" s="90" t="s">
        <v>1361</v>
      </c>
      <c r="B81" s="119" t="s">
        <v>1362</v>
      </c>
      <c r="C81" s="45" t="s">
        <v>772</v>
      </c>
      <c r="D81" s="165">
        <v>2600</v>
      </c>
      <c r="E81" s="198"/>
      <c r="F81" s="199">
        <f t="shared" si="9"/>
        <v>0</v>
      </c>
      <c r="G81" s="107"/>
    </row>
    <row r="82" spans="1:7" outlineLevel="2">
      <c r="A82" s="90" t="s">
        <v>775</v>
      </c>
      <c r="B82" s="119" t="s">
        <v>1363</v>
      </c>
      <c r="C82" s="45" t="s">
        <v>766</v>
      </c>
      <c r="D82" s="165">
        <v>15.5</v>
      </c>
      <c r="E82" s="198"/>
      <c r="F82" s="199">
        <f t="shared" si="9"/>
        <v>0</v>
      </c>
      <c r="G82" s="107"/>
    </row>
    <row r="83" spans="1:7" outlineLevel="2">
      <c r="A83" s="90" t="s">
        <v>1364</v>
      </c>
      <c r="B83" s="119" t="s">
        <v>1365</v>
      </c>
      <c r="C83" s="45" t="s">
        <v>772</v>
      </c>
      <c r="D83" s="165">
        <v>2200</v>
      </c>
      <c r="E83" s="198"/>
      <c r="F83" s="199">
        <f t="shared" si="9"/>
        <v>0</v>
      </c>
      <c r="G83" s="107"/>
    </row>
    <row r="84" spans="1:7" outlineLevel="2">
      <c r="A84" s="90" t="s">
        <v>1366</v>
      </c>
      <c r="B84" s="119" t="s">
        <v>1367</v>
      </c>
      <c r="C84" s="45" t="s">
        <v>766</v>
      </c>
      <c r="D84" s="165">
        <v>1.2</v>
      </c>
      <c r="E84" s="198"/>
      <c r="F84" s="199">
        <f t="shared" si="9"/>
        <v>0</v>
      </c>
      <c r="G84" s="107"/>
    </row>
    <row r="85" spans="1:7" outlineLevel="2">
      <c r="A85" s="90" t="s">
        <v>1368</v>
      </c>
      <c r="B85" s="119" t="s">
        <v>1369</v>
      </c>
      <c r="C85" s="45" t="s">
        <v>772</v>
      </c>
      <c r="D85" s="165">
        <v>100</v>
      </c>
      <c r="E85" s="198"/>
      <c r="F85" s="199">
        <f t="shared" si="9"/>
        <v>0</v>
      </c>
      <c r="G85" s="107"/>
    </row>
    <row r="86" spans="1:7" outlineLevel="1">
      <c r="A86" s="87" t="s">
        <v>777</v>
      </c>
      <c r="B86" s="88" t="s">
        <v>1370</v>
      </c>
      <c r="C86" s="56"/>
      <c r="D86" s="56"/>
      <c r="E86" s="192"/>
      <c r="F86" s="178">
        <f>SUM(F87:F88)</f>
        <v>0</v>
      </c>
      <c r="G86" s="89"/>
    </row>
    <row r="87" spans="1:7" outlineLevel="2">
      <c r="A87" s="90" t="s">
        <v>128</v>
      </c>
      <c r="B87" s="119" t="s">
        <v>1371</v>
      </c>
      <c r="C87" s="45" t="s">
        <v>528</v>
      </c>
      <c r="D87" s="165">
        <v>305</v>
      </c>
      <c r="E87" s="198"/>
      <c r="F87" s="199">
        <f>D87*E87</f>
        <v>0</v>
      </c>
      <c r="G87" s="107"/>
    </row>
    <row r="88" spans="1:7" outlineLevel="2">
      <c r="A88" s="90" t="s">
        <v>780</v>
      </c>
      <c r="B88" s="119" t="s">
        <v>1372</v>
      </c>
      <c r="C88" s="45" t="s">
        <v>528</v>
      </c>
      <c r="D88" s="165">
        <v>305</v>
      </c>
      <c r="E88" s="198"/>
      <c r="F88" s="199">
        <f>D88*E88</f>
        <v>0</v>
      </c>
      <c r="G88" s="107"/>
    </row>
    <row r="89" spans="1:7" outlineLevel="1">
      <c r="A89" s="87" t="s">
        <v>782</v>
      </c>
      <c r="B89" s="88" t="s">
        <v>778</v>
      </c>
      <c r="C89" s="56"/>
      <c r="D89" s="56"/>
      <c r="E89" s="192"/>
      <c r="F89" s="178">
        <f>SUM(F90:F91)</f>
        <v>0</v>
      </c>
      <c r="G89" s="89"/>
    </row>
    <row r="90" spans="1:7" outlineLevel="2">
      <c r="A90" s="90" t="s">
        <v>130</v>
      </c>
      <c r="B90" s="119" t="s">
        <v>779</v>
      </c>
      <c r="C90" s="45" t="s">
        <v>528</v>
      </c>
      <c r="D90" s="165">
        <v>138.5</v>
      </c>
      <c r="E90" s="198"/>
      <c r="F90" s="199">
        <f>D90*E90</f>
        <v>0</v>
      </c>
      <c r="G90" s="107"/>
    </row>
    <row r="91" spans="1:7" outlineLevel="2">
      <c r="A91" s="90" t="s">
        <v>132</v>
      </c>
      <c r="B91" s="119" t="s">
        <v>781</v>
      </c>
      <c r="C91" s="45" t="s">
        <v>528</v>
      </c>
      <c r="D91" s="165">
        <v>16</v>
      </c>
      <c r="E91" s="198"/>
      <c r="F91" s="199">
        <f>D91*E91</f>
        <v>0</v>
      </c>
      <c r="G91" s="107"/>
    </row>
    <row r="92" spans="1:7" outlineLevel="1">
      <c r="A92" s="87" t="s">
        <v>1373</v>
      </c>
      <c r="B92" s="88" t="s">
        <v>1374</v>
      </c>
      <c r="C92" s="56"/>
      <c r="D92" s="56"/>
      <c r="E92" s="192"/>
      <c r="F92" s="178">
        <f>SUM(F93:F98)</f>
        <v>0</v>
      </c>
      <c r="G92" s="89"/>
    </row>
    <row r="93" spans="1:7" outlineLevel="2">
      <c r="A93" s="90" t="s">
        <v>151</v>
      </c>
      <c r="B93" s="119" t="s">
        <v>792</v>
      </c>
      <c r="C93" s="45" t="s">
        <v>766</v>
      </c>
      <c r="D93" s="165">
        <v>5</v>
      </c>
      <c r="E93" s="198"/>
      <c r="F93" s="199">
        <f>D93*E93</f>
        <v>0</v>
      </c>
      <c r="G93" s="107"/>
    </row>
    <row r="94" spans="1:7" ht="26.4" customHeight="1" outlineLevel="2">
      <c r="A94" s="90" t="s">
        <v>152</v>
      </c>
      <c r="B94" s="119" t="s">
        <v>1375</v>
      </c>
      <c r="C94" s="45" t="s">
        <v>772</v>
      </c>
      <c r="D94" s="165">
        <v>750</v>
      </c>
      <c r="E94" s="198"/>
      <c r="F94" s="199">
        <f t="shared" ref="F94:F98" si="10">D94*E94</f>
        <v>0</v>
      </c>
      <c r="G94" s="107"/>
    </row>
    <row r="95" spans="1:7" outlineLevel="2">
      <c r="A95" s="90" t="s">
        <v>154</v>
      </c>
      <c r="B95" s="119" t="s">
        <v>1376</v>
      </c>
      <c r="C95" s="45" t="s">
        <v>766</v>
      </c>
      <c r="D95" s="165">
        <v>10.5</v>
      </c>
      <c r="E95" s="198"/>
      <c r="F95" s="199">
        <f t="shared" si="10"/>
        <v>0</v>
      </c>
      <c r="G95" s="107"/>
    </row>
    <row r="96" spans="1:7" outlineLevel="2">
      <c r="A96" s="90" t="s">
        <v>155</v>
      </c>
      <c r="B96" s="119" t="s">
        <v>1377</v>
      </c>
      <c r="C96" s="45" t="s">
        <v>772</v>
      </c>
      <c r="D96" s="165">
        <v>1400</v>
      </c>
      <c r="E96" s="198"/>
      <c r="F96" s="199">
        <f t="shared" si="10"/>
        <v>0</v>
      </c>
      <c r="G96" s="107"/>
    </row>
    <row r="97" spans="1:7" outlineLevel="2">
      <c r="A97" s="90" t="s">
        <v>156</v>
      </c>
      <c r="B97" s="119" t="s">
        <v>790</v>
      </c>
      <c r="C97" s="45" t="s">
        <v>766</v>
      </c>
      <c r="D97" s="165">
        <v>7.5</v>
      </c>
      <c r="E97" s="198"/>
      <c r="F97" s="199">
        <f t="shared" si="10"/>
        <v>0</v>
      </c>
      <c r="G97" s="107"/>
    </row>
    <row r="98" spans="1:7" outlineLevel="2">
      <c r="A98" s="90" t="s">
        <v>1378</v>
      </c>
      <c r="B98" s="119" t="s">
        <v>791</v>
      </c>
      <c r="C98" s="45" t="s">
        <v>772</v>
      </c>
      <c r="D98" s="165">
        <v>1875</v>
      </c>
      <c r="E98" s="198"/>
      <c r="F98" s="199">
        <f t="shared" si="10"/>
        <v>0</v>
      </c>
      <c r="G98" s="107"/>
    </row>
    <row r="99" spans="1:7" outlineLevel="1">
      <c r="A99" s="87" t="s">
        <v>1379</v>
      </c>
      <c r="B99" s="88" t="s">
        <v>1380</v>
      </c>
      <c r="C99" s="56"/>
      <c r="D99" s="56"/>
      <c r="E99" s="192"/>
      <c r="F99" s="178">
        <f>SUM(F100:F102)</f>
        <v>0</v>
      </c>
      <c r="G99" s="89"/>
    </row>
    <row r="100" spans="1:7" outlineLevel="2">
      <c r="A100" s="90" t="s">
        <v>159</v>
      </c>
      <c r="B100" s="119" t="s">
        <v>1381</v>
      </c>
      <c r="C100" s="45" t="s">
        <v>31</v>
      </c>
      <c r="D100" s="165">
        <v>8</v>
      </c>
      <c r="E100" s="198"/>
      <c r="F100" s="199">
        <f>D100*E100</f>
        <v>0</v>
      </c>
      <c r="G100" s="107"/>
    </row>
    <row r="101" spans="1:7" outlineLevel="2">
      <c r="A101" s="90" t="s">
        <v>161</v>
      </c>
      <c r="B101" s="119" t="s">
        <v>1382</v>
      </c>
      <c r="C101" s="45" t="s">
        <v>772</v>
      </c>
      <c r="D101" s="165">
        <v>3625</v>
      </c>
      <c r="E101" s="198"/>
      <c r="F101" s="199">
        <f t="shared" ref="F101:F102" si="11">D101*E101</f>
        <v>0</v>
      </c>
      <c r="G101" s="107"/>
    </row>
    <row r="102" spans="1:7" outlineLevel="2">
      <c r="A102" s="90" t="s">
        <v>163</v>
      </c>
      <c r="B102" s="119" t="s">
        <v>1383</v>
      </c>
      <c r="C102" s="45" t="s">
        <v>772</v>
      </c>
      <c r="D102" s="165">
        <v>11900</v>
      </c>
      <c r="E102" s="198"/>
      <c r="F102" s="199">
        <f t="shared" si="11"/>
        <v>0</v>
      </c>
      <c r="G102" s="107"/>
    </row>
    <row r="103" spans="1:7" ht="30" customHeight="1">
      <c r="A103" s="108" t="s">
        <v>221</v>
      </c>
      <c r="B103" s="109" t="s">
        <v>794</v>
      </c>
      <c r="C103" s="116"/>
      <c r="D103" s="116"/>
      <c r="E103" s="190"/>
      <c r="F103" s="191">
        <f>F104+F116+F124+F126</f>
        <v>0</v>
      </c>
      <c r="G103" s="112"/>
    </row>
    <row r="104" spans="1:7" outlineLevel="1">
      <c r="A104" s="87" t="s">
        <v>795</v>
      </c>
      <c r="B104" s="88" t="s">
        <v>796</v>
      </c>
      <c r="C104" s="56"/>
      <c r="D104" s="56"/>
      <c r="E104" s="192"/>
      <c r="F104" s="178">
        <f>SUM(F105:F115)</f>
        <v>0</v>
      </c>
      <c r="G104" s="89"/>
    </row>
    <row r="105" spans="1:7" ht="23" outlineLevel="2">
      <c r="A105" s="90" t="s">
        <v>224</v>
      </c>
      <c r="B105" s="119" t="s">
        <v>797</v>
      </c>
      <c r="C105" s="45" t="s">
        <v>22</v>
      </c>
      <c r="D105" s="165">
        <v>21</v>
      </c>
      <c r="E105" s="198"/>
      <c r="F105" s="199">
        <f>D105*E105</f>
        <v>0</v>
      </c>
      <c r="G105" s="107"/>
    </row>
    <row r="106" spans="1:7" ht="23" outlineLevel="2">
      <c r="A106" s="90" t="s">
        <v>226</v>
      </c>
      <c r="B106" s="119" t="s">
        <v>798</v>
      </c>
      <c r="C106" s="45" t="s">
        <v>22</v>
      </c>
      <c r="D106" s="165">
        <v>12</v>
      </c>
      <c r="E106" s="198"/>
      <c r="F106" s="199">
        <f t="shared" ref="F106:F115" si="12">D106*E106</f>
        <v>0</v>
      </c>
      <c r="G106" s="107"/>
    </row>
    <row r="107" spans="1:7" ht="23" outlineLevel="2">
      <c r="A107" s="90" t="s">
        <v>228</v>
      </c>
      <c r="B107" s="119" t="s">
        <v>800</v>
      </c>
      <c r="C107" s="45" t="s">
        <v>22</v>
      </c>
      <c r="D107" s="165">
        <v>2</v>
      </c>
      <c r="E107" s="198"/>
      <c r="F107" s="199">
        <f t="shared" si="12"/>
        <v>0</v>
      </c>
      <c r="G107" s="107"/>
    </row>
    <row r="108" spans="1:7" ht="23" outlineLevel="2">
      <c r="A108" s="90" t="s">
        <v>230</v>
      </c>
      <c r="B108" s="119" t="s">
        <v>801</v>
      </c>
      <c r="C108" s="45" t="s">
        <v>22</v>
      </c>
      <c r="D108" s="165">
        <v>2</v>
      </c>
      <c r="E108" s="198"/>
      <c r="F108" s="199">
        <f t="shared" si="12"/>
        <v>0</v>
      </c>
      <c r="G108" s="107"/>
    </row>
    <row r="109" spans="1:7" outlineLevel="2">
      <c r="A109" s="90" t="s">
        <v>232</v>
      </c>
      <c r="B109" s="119" t="s">
        <v>802</v>
      </c>
      <c r="C109" s="45" t="s">
        <v>68</v>
      </c>
      <c r="D109" s="165">
        <v>1</v>
      </c>
      <c r="E109" s="198"/>
      <c r="F109" s="199">
        <f t="shared" si="12"/>
        <v>0</v>
      </c>
      <c r="G109" s="107"/>
    </row>
    <row r="110" spans="1:7" ht="23" outlineLevel="2">
      <c r="A110" s="90" t="s">
        <v>234</v>
      </c>
      <c r="B110" s="119" t="s">
        <v>803</v>
      </c>
      <c r="C110" s="45" t="s">
        <v>68</v>
      </c>
      <c r="D110" s="165">
        <v>1</v>
      </c>
      <c r="E110" s="198"/>
      <c r="F110" s="199">
        <f t="shared" si="12"/>
        <v>0</v>
      </c>
      <c r="G110" s="107"/>
    </row>
    <row r="111" spans="1:7" ht="34.5" outlineLevel="2">
      <c r="A111" s="90" t="s">
        <v>236</v>
      </c>
      <c r="B111" s="119" t="s">
        <v>1384</v>
      </c>
      <c r="C111" s="45" t="s">
        <v>68</v>
      </c>
      <c r="D111" s="165">
        <v>2</v>
      </c>
      <c r="E111" s="198"/>
      <c r="F111" s="199">
        <f t="shared" si="12"/>
        <v>0</v>
      </c>
      <c r="G111" s="107"/>
    </row>
    <row r="112" spans="1:7" ht="23" outlineLevel="2">
      <c r="A112" s="90" t="s">
        <v>238</v>
      </c>
      <c r="B112" s="119" t="s">
        <v>1385</v>
      </c>
      <c r="C112" s="45" t="s">
        <v>68</v>
      </c>
      <c r="D112" s="165">
        <v>1</v>
      </c>
      <c r="E112" s="198"/>
      <c r="F112" s="199">
        <f t="shared" si="12"/>
        <v>0</v>
      </c>
      <c r="G112" s="107"/>
    </row>
    <row r="113" spans="1:7" ht="23" outlineLevel="2">
      <c r="A113" s="90" t="s">
        <v>240</v>
      </c>
      <c r="B113" s="119" t="s">
        <v>805</v>
      </c>
      <c r="C113" s="45" t="s">
        <v>68</v>
      </c>
      <c r="D113" s="165">
        <v>1</v>
      </c>
      <c r="E113" s="198"/>
      <c r="F113" s="199">
        <f t="shared" si="12"/>
        <v>0</v>
      </c>
      <c r="G113" s="107"/>
    </row>
    <row r="114" spans="1:7" outlineLevel="2">
      <c r="A114" s="90" t="s">
        <v>242</v>
      </c>
      <c r="B114" s="119" t="s">
        <v>806</v>
      </c>
      <c r="C114" s="45" t="s">
        <v>68</v>
      </c>
      <c r="D114" s="165">
        <v>2</v>
      </c>
      <c r="E114" s="198"/>
      <c r="F114" s="199">
        <f t="shared" si="12"/>
        <v>0</v>
      </c>
      <c r="G114" s="107"/>
    </row>
    <row r="115" spans="1:7" outlineLevel="2">
      <c r="A115" s="90" t="s">
        <v>244</v>
      </c>
      <c r="B115" s="119" t="s">
        <v>810</v>
      </c>
      <c r="C115" s="45" t="s">
        <v>22</v>
      </c>
      <c r="D115" s="165">
        <v>1.5</v>
      </c>
      <c r="E115" s="198"/>
      <c r="F115" s="199">
        <f t="shared" si="12"/>
        <v>0</v>
      </c>
      <c r="G115" s="107"/>
    </row>
    <row r="116" spans="1:7" outlineLevel="1">
      <c r="A116" s="87" t="s">
        <v>1621</v>
      </c>
      <c r="B116" s="88" t="s">
        <v>1386</v>
      </c>
      <c r="C116" s="56"/>
      <c r="D116" s="56"/>
      <c r="E116" s="192"/>
      <c r="F116" s="178">
        <f>SUM(F117:F123)</f>
        <v>0</v>
      </c>
      <c r="G116" s="89"/>
    </row>
    <row r="117" spans="1:7" ht="23" outlineLevel="2">
      <c r="A117" s="90" t="s">
        <v>265</v>
      </c>
      <c r="B117" s="119" t="s">
        <v>797</v>
      </c>
      <c r="C117" s="45" t="s">
        <v>22</v>
      </c>
      <c r="D117" s="165">
        <v>26.4</v>
      </c>
      <c r="E117" s="198"/>
      <c r="F117" s="199">
        <f>D117*E117</f>
        <v>0</v>
      </c>
      <c r="G117" s="107"/>
    </row>
    <row r="118" spans="1:7" ht="23" outlineLevel="2">
      <c r="A118" s="90" t="s">
        <v>266</v>
      </c>
      <c r="B118" s="119" t="s">
        <v>798</v>
      </c>
      <c r="C118" s="45" t="s">
        <v>22</v>
      </c>
      <c r="D118" s="165">
        <v>11.4</v>
      </c>
      <c r="E118" s="198"/>
      <c r="F118" s="199">
        <f t="shared" ref="F118:F123" si="13">D118*E118</f>
        <v>0</v>
      </c>
      <c r="G118" s="107"/>
    </row>
    <row r="119" spans="1:7" outlineLevel="2">
      <c r="A119" s="90" t="s">
        <v>267</v>
      </c>
      <c r="B119" s="119" t="s">
        <v>802</v>
      </c>
      <c r="C119" s="45" t="s">
        <v>68</v>
      </c>
      <c r="D119" s="165">
        <v>1</v>
      </c>
      <c r="E119" s="198"/>
      <c r="F119" s="199">
        <f t="shared" si="13"/>
        <v>0</v>
      </c>
      <c r="G119" s="107"/>
    </row>
    <row r="120" spans="1:7" ht="23" outlineLevel="2">
      <c r="A120" s="90" t="s">
        <v>268</v>
      </c>
      <c r="B120" s="119" t="s">
        <v>803</v>
      </c>
      <c r="C120" s="45" t="s">
        <v>68</v>
      </c>
      <c r="D120" s="165">
        <v>2</v>
      </c>
      <c r="E120" s="198"/>
      <c r="F120" s="199">
        <f t="shared" si="13"/>
        <v>0</v>
      </c>
      <c r="G120" s="107"/>
    </row>
    <row r="121" spans="1:7" ht="23" outlineLevel="2">
      <c r="A121" s="90" t="s">
        <v>270</v>
      </c>
      <c r="B121" s="119" t="s">
        <v>1387</v>
      </c>
      <c r="C121" s="45" t="s">
        <v>68</v>
      </c>
      <c r="D121" s="165">
        <v>1</v>
      </c>
      <c r="E121" s="198"/>
      <c r="F121" s="199">
        <f t="shared" si="13"/>
        <v>0</v>
      </c>
      <c r="G121" s="107"/>
    </row>
    <row r="122" spans="1:7" ht="23" outlineLevel="2">
      <c r="A122" s="90" t="s">
        <v>271</v>
      </c>
      <c r="B122" s="119" t="s">
        <v>805</v>
      </c>
      <c r="C122" s="45" t="s">
        <v>68</v>
      </c>
      <c r="D122" s="165">
        <v>1</v>
      </c>
      <c r="E122" s="198"/>
      <c r="F122" s="199">
        <f t="shared" si="13"/>
        <v>0</v>
      </c>
      <c r="G122" s="107"/>
    </row>
    <row r="123" spans="1:7" outlineLevel="2">
      <c r="A123" s="90" t="s">
        <v>272</v>
      </c>
      <c r="B123" s="119" t="s">
        <v>810</v>
      </c>
      <c r="C123" s="45" t="s">
        <v>22</v>
      </c>
      <c r="D123" s="165">
        <v>1.5</v>
      </c>
      <c r="E123" s="198"/>
      <c r="F123" s="199">
        <f t="shared" si="13"/>
        <v>0</v>
      </c>
      <c r="G123" s="107"/>
    </row>
    <row r="124" spans="1:7" outlineLevel="1">
      <c r="A124" s="87" t="s">
        <v>1622</v>
      </c>
      <c r="B124" s="88" t="s">
        <v>816</v>
      </c>
      <c r="C124" s="56"/>
      <c r="D124" s="56"/>
      <c r="E124" s="192"/>
      <c r="F124" s="178">
        <f>F125</f>
        <v>0</v>
      </c>
      <c r="G124" s="89"/>
    </row>
    <row r="125" spans="1:7" outlineLevel="2">
      <c r="A125" s="90" t="s">
        <v>284</v>
      </c>
      <c r="B125" s="119" t="s">
        <v>1388</v>
      </c>
      <c r="C125" s="45"/>
      <c r="D125" s="165"/>
      <c r="E125" s="198"/>
      <c r="F125" s="199">
        <f>D125*E125</f>
        <v>0</v>
      </c>
      <c r="G125" s="107"/>
    </row>
    <row r="126" spans="1:7" outlineLevel="1">
      <c r="A126" s="87" t="s">
        <v>1623</v>
      </c>
      <c r="B126" s="88" t="s">
        <v>828</v>
      </c>
      <c r="C126" s="56"/>
      <c r="D126" s="56"/>
      <c r="E126" s="192"/>
      <c r="F126" s="178">
        <f>SUM(F127:F151)</f>
        <v>0</v>
      </c>
      <c r="G126" s="89"/>
    </row>
    <row r="127" spans="1:7" ht="23" outlineLevel="2">
      <c r="A127" s="90" t="s">
        <v>295</v>
      </c>
      <c r="B127" s="119" t="s">
        <v>830</v>
      </c>
      <c r="C127" s="45" t="s">
        <v>22</v>
      </c>
      <c r="D127" s="165">
        <v>16.8</v>
      </c>
      <c r="E127" s="198"/>
      <c r="F127" s="199">
        <f>D127*E127</f>
        <v>0</v>
      </c>
      <c r="G127" s="107"/>
    </row>
    <row r="128" spans="1:7" ht="23" outlineLevel="2">
      <c r="A128" s="90" t="s">
        <v>297</v>
      </c>
      <c r="B128" s="119" t="s">
        <v>831</v>
      </c>
      <c r="C128" s="45" t="s">
        <v>22</v>
      </c>
      <c r="D128" s="165">
        <v>25.2</v>
      </c>
      <c r="E128" s="198"/>
      <c r="F128" s="199">
        <f t="shared" ref="F128:F151" si="14">D128*E128</f>
        <v>0</v>
      </c>
      <c r="G128" s="107"/>
    </row>
    <row r="129" spans="1:7" ht="23" outlineLevel="2">
      <c r="A129" s="90" t="s">
        <v>299</v>
      </c>
      <c r="B129" s="119" t="s">
        <v>832</v>
      </c>
      <c r="C129" s="45" t="s">
        <v>22</v>
      </c>
      <c r="D129" s="165">
        <v>1</v>
      </c>
      <c r="E129" s="198"/>
      <c r="F129" s="199">
        <f t="shared" si="14"/>
        <v>0</v>
      </c>
      <c r="G129" s="107"/>
    </row>
    <row r="130" spans="1:7" ht="23" outlineLevel="2">
      <c r="A130" s="90" t="s">
        <v>301</v>
      </c>
      <c r="B130" s="119" t="s">
        <v>833</v>
      </c>
      <c r="C130" s="45" t="s">
        <v>22</v>
      </c>
      <c r="D130" s="165">
        <v>5.3999999999999995</v>
      </c>
      <c r="E130" s="198"/>
      <c r="F130" s="199">
        <f t="shared" si="14"/>
        <v>0</v>
      </c>
      <c r="G130" s="107"/>
    </row>
    <row r="131" spans="1:7" ht="23" outlineLevel="2">
      <c r="A131" s="90" t="s">
        <v>303</v>
      </c>
      <c r="B131" s="119" t="s">
        <v>836</v>
      </c>
      <c r="C131" s="45" t="s">
        <v>22</v>
      </c>
      <c r="D131" s="165">
        <v>5</v>
      </c>
      <c r="E131" s="198"/>
      <c r="F131" s="199">
        <f t="shared" si="14"/>
        <v>0</v>
      </c>
      <c r="G131" s="107"/>
    </row>
    <row r="132" spans="1:7" ht="34.5" outlineLevel="2">
      <c r="A132" s="90" t="s">
        <v>305</v>
      </c>
      <c r="B132" s="119" t="s">
        <v>838</v>
      </c>
      <c r="C132" s="45" t="s">
        <v>22</v>
      </c>
      <c r="D132" s="165">
        <v>16.8</v>
      </c>
      <c r="E132" s="198"/>
      <c r="F132" s="199">
        <f t="shared" si="14"/>
        <v>0</v>
      </c>
      <c r="G132" s="107"/>
    </row>
    <row r="133" spans="1:7" ht="34.5" outlineLevel="2">
      <c r="A133" s="90" t="s">
        <v>307</v>
      </c>
      <c r="B133" s="119" t="s">
        <v>839</v>
      </c>
      <c r="C133" s="45" t="s">
        <v>22</v>
      </c>
      <c r="D133" s="165">
        <v>25.2</v>
      </c>
      <c r="E133" s="198"/>
      <c r="F133" s="199">
        <f t="shared" si="14"/>
        <v>0</v>
      </c>
      <c r="G133" s="107"/>
    </row>
    <row r="134" spans="1:7" ht="34.5" outlineLevel="2">
      <c r="A134" s="90" t="s">
        <v>309</v>
      </c>
      <c r="B134" s="119" t="s">
        <v>840</v>
      </c>
      <c r="C134" s="45" t="s">
        <v>22</v>
      </c>
      <c r="D134" s="165">
        <v>1</v>
      </c>
      <c r="E134" s="198"/>
      <c r="F134" s="199">
        <f t="shared" si="14"/>
        <v>0</v>
      </c>
      <c r="G134" s="107"/>
    </row>
    <row r="135" spans="1:7" ht="34.5" outlineLevel="2">
      <c r="A135" s="90" t="s">
        <v>311</v>
      </c>
      <c r="B135" s="119" t="s">
        <v>842</v>
      </c>
      <c r="C135" s="45" t="s">
        <v>22</v>
      </c>
      <c r="D135" s="165">
        <v>5.3999999999999995</v>
      </c>
      <c r="E135" s="198"/>
      <c r="F135" s="199">
        <f t="shared" si="14"/>
        <v>0</v>
      </c>
      <c r="G135" s="107"/>
    </row>
    <row r="136" spans="1:7" ht="34.5" outlineLevel="2">
      <c r="A136" s="90" t="s">
        <v>313</v>
      </c>
      <c r="B136" s="119" t="s">
        <v>848</v>
      </c>
      <c r="C136" s="45" t="s">
        <v>22</v>
      </c>
      <c r="D136" s="165">
        <v>5</v>
      </c>
      <c r="E136" s="198"/>
      <c r="F136" s="199">
        <f t="shared" si="14"/>
        <v>0</v>
      </c>
      <c r="G136" s="107"/>
    </row>
    <row r="137" spans="1:7" outlineLevel="2">
      <c r="A137" s="90" t="s">
        <v>315</v>
      </c>
      <c r="B137" s="119" t="s">
        <v>1389</v>
      </c>
      <c r="C137" s="45" t="s">
        <v>68</v>
      </c>
      <c r="D137" s="165">
        <v>1</v>
      </c>
      <c r="E137" s="198"/>
      <c r="F137" s="199">
        <f t="shared" si="14"/>
        <v>0</v>
      </c>
      <c r="G137" s="107"/>
    </row>
    <row r="138" spans="1:7" outlineLevel="2">
      <c r="A138" s="90" t="s">
        <v>317</v>
      </c>
      <c r="B138" s="119" t="s">
        <v>1390</v>
      </c>
      <c r="C138" s="45" t="s">
        <v>68</v>
      </c>
      <c r="D138" s="165">
        <v>1</v>
      </c>
      <c r="E138" s="198"/>
      <c r="F138" s="199">
        <f t="shared" si="14"/>
        <v>0</v>
      </c>
      <c r="G138" s="107"/>
    </row>
    <row r="139" spans="1:7" outlineLevel="2">
      <c r="A139" s="90" t="s">
        <v>841</v>
      </c>
      <c r="B139" s="119" t="s">
        <v>1391</v>
      </c>
      <c r="C139" s="45" t="s">
        <v>68</v>
      </c>
      <c r="D139" s="165">
        <v>1</v>
      </c>
      <c r="E139" s="198"/>
      <c r="F139" s="199">
        <f t="shared" si="14"/>
        <v>0</v>
      </c>
      <c r="G139" s="107"/>
    </row>
    <row r="140" spans="1:7" outlineLevel="2">
      <c r="A140" s="90" t="s">
        <v>843</v>
      </c>
      <c r="B140" s="119" t="s">
        <v>1392</v>
      </c>
      <c r="C140" s="45" t="s">
        <v>68</v>
      </c>
      <c r="D140" s="165">
        <v>1</v>
      </c>
      <c r="E140" s="198"/>
      <c r="F140" s="199">
        <f t="shared" si="14"/>
        <v>0</v>
      </c>
      <c r="G140" s="107"/>
    </row>
    <row r="141" spans="1:7" outlineLevel="2">
      <c r="A141" s="90" t="s">
        <v>845</v>
      </c>
      <c r="B141" s="119" t="s">
        <v>857</v>
      </c>
      <c r="C141" s="45" t="s">
        <v>68</v>
      </c>
      <c r="D141" s="165">
        <v>2</v>
      </c>
      <c r="E141" s="198"/>
      <c r="F141" s="199">
        <f t="shared" si="14"/>
        <v>0</v>
      </c>
      <c r="G141" s="107"/>
    </row>
    <row r="142" spans="1:7" outlineLevel="2">
      <c r="A142" s="90" t="s">
        <v>847</v>
      </c>
      <c r="B142" s="119" t="s">
        <v>859</v>
      </c>
      <c r="C142" s="45" t="s">
        <v>68</v>
      </c>
      <c r="D142" s="165">
        <v>2</v>
      </c>
      <c r="E142" s="198"/>
      <c r="F142" s="199">
        <f t="shared" si="14"/>
        <v>0</v>
      </c>
      <c r="G142" s="107"/>
    </row>
    <row r="143" spans="1:7" ht="23" outlineLevel="2">
      <c r="A143" s="90" t="s">
        <v>849</v>
      </c>
      <c r="B143" s="119" t="s">
        <v>1393</v>
      </c>
      <c r="C143" s="45" t="s">
        <v>68</v>
      </c>
      <c r="D143" s="165">
        <v>2</v>
      </c>
      <c r="E143" s="198"/>
      <c r="F143" s="199">
        <f t="shared" si="14"/>
        <v>0</v>
      </c>
      <c r="G143" s="107"/>
    </row>
    <row r="144" spans="1:7" outlineLevel="2">
      <c r="A144" s="90" t="s">
        <v>851</v>
      </c>
      <c r="B144" s="119" t="s">
        <v>1394</v>
      </c>
      <c r="C144" s="45" t="s">
        <v>68</v>
      </c>
      <c r="D144" s="165">
        <v>2</v>
      </c>
      <c r="E144" s="198"/>
      <c r="F144" s="199">
        <f t="shared" si="14"/>
        <v>0</v>
      </c>
      <c r="G144" s="107"/>
    </row>
    <row r="145" spans="1:7" outlineLevel="2">
      <c r="A145" s="90" t="s">
        <v>852</v>
      </c>
      <c r="B145" s="119" t="s">
        <v>867</v>
      </c>
      <c r="C145" s="45" t="s">
        <v>68</v>
      </c>
      <c r="D145" s="165">
        <v>1</v>
      </c>
      <c r="E145" s="198"/>
      <c r="F145" s="199">
        <f t="shared" si="14"/>
        <v>0</v>
      </c>
      <c r="G145" s="107"/>
    </row>
    <row r="146" spans="1:7" ht="23" outlineLevel="2">
      <c r="A146" s="90" t="s">
        <v>854</v>
      </c>
      <c r="B146" s="119" t="s">
        <v>1395</v>
      </c>
      <c r="C146" s="45" t="s">
        <v>68</v>
      </c>
      <c r="D146" s="165">
        <v>1</v>
      </c>
      <c r="E146" s="198"/>
      <c r="F146" s="199">
        <f t="shared" si="14"/>
        <v>0</v>
      </c>
      <c r="G146" s="107"/>
    </row>
    <row r="147" spans="1:7" outlineLevel="2">
      <c r="A147" s="90" t="s">
        <v>856</v>
      </c>
      <c r="B147" s="119" t="s">
        <v>863</v>
      </c>
      <c r="C147" s="45" t="s">
        <v>68</v>
      </c>
      <c r="D147" s="165">
        <v>7</v>
      </c>
      <c r="E147" s="198"/>
      <c r="F147" s="199">
        <f t="shared" si="14"/>
        <v>0</v>
      </c>
      <c r="G147" s="107"/>
    </row>
    <row r="148" spans="1:7" outlineLevel="2">
      <c r="A148" s="90" t="s">
        <v>858</v>
      </c>
      <c r="B148" s="119" t="s">
        <v>881</v>
      </c>
      <c r="C148" s="45" t="s">
        <v>22</v>
      </c>
      <c r="D148" s="165">
        <v>1.5</v>
      </c>
      <c r="E148" s="198"/>
      <c r="F148" s="199">
        <f t="shared" si="14"/>
        <v>0</v>
      </c>
      <c r="G148" s="107"/>
    </row>
    <row r="149" spans="1:7" ht="23" outlineLevel="2">
      <c r="A149" s="90" t="s">
        <v>860</v>
      </c>
      <c r="B149" s="119" t="s">
        <v>1101</v>
      </c>
      <c r="C149" s="45"/>
      <c r="D149" s="165"/>
      <c r="E149" s="198"/>
      <c r="F149" s="199">
        <f t="shared" si="14"/>
        <v>0</v>
      </c>
      <c r="G149" s="107"/>
    </row>
    <row r="150" spans="1:7" outlineLevel="2">
      <c r="A150" s="90" t="s">
        <v>862</v>
      </c>
      <c r="B150" s="119" t="s">
        <v>1103</v>
      </c>
      <c r="C150" s="45" t="s">
        <v>543</v>
      </c>
      <c r="D150" s="165">
        <v>1</v>
      </c>
      <c r="E150" s="198"/>
      <c r="F150" s="199">
        <f t="shared" si="14"/>
        <v>0</v>
      </c>
      <c r="G150" s="107"/>
    </row>
    <row r="151" spans="1:7" outlineLevel="2">
      <c r="A151" s="90" t="s">
        <v>864</v>
      </c>
      <c r="B151" s="119" t="s">
        <v>885</v>
      </c>
      <c r="C151" s="45"/>
      <c r="D151" s="165"/>
      <c r="E151" s="198"/>
      <c r="F151" s="199">
        <f t="shared" si="14"/>
        <v>0</v>
      </c>
      <c r="G151" s="107"/>
    </row>
    <row r="152" spans="1:7" ht="30" customHeight="1">
      <c r="A152" s="108" t="s">
        <v>392</v>
      </c>
      <c r="B152" s="109" t="s">
        <v>886</v>
      </c>
      <c r="C152" s="116"/>
      <c r="D152" s="116"/>
      <c r="E152" s="190"/>
      <c r="F152" s="191">
        <f>F153+F188</f>
        <v>0</v>
      </c>
      <c r="G152" s="112"/>
    </row>
    <row r="153" spans="1:7" outlineLevel="1">
      <c r="A153" s="87" t="s">
        <v>394</v>
      </c>
      <c r="B153" s="88" t="s">
        <v>887</v>
      </c>
      <c r="C153" s="56" t="s">
        <v>888</v>
      </c>
      <c r="D153" s="56" t="s">
        <v>888</v>
      </c>
      <c r="E153" s="192"/>
      <c r="F153" s="178">
        <f>SUM(F154:F187)</f>
        <v>0</v>
      </c>
      <c r="G153" s="89" t="s">
        <v>888</v>
      </c>
    </row>
    <row r="154" spans="1:7" ht="115" outlineLevel="2">
      <c r="A154" s="90" t="s">
        <v>396</v>
      </c>
      <c r="B154" s="119" t="s">
        <v>1396</v>
      </c>
      <c r="C154" s="45" t="s">
        <v>68</v>
      </c>
      <c r="D154" s="165">
        <v>1</v>
      </c>
      <c r="E154" s="198"/>
      <c r="F154" s="199">
        <f>D154*E154</f>
        <v>0</v>
      </c>
      <c r="G154" s="107"/>
    </row>
    <row r="155" spans="1:7" ht="57.5" outlineLevel="2">
      <c r="A155" s="90" t="s">
        <v>397</v>
      </c>
      <c r="B155" s="49" t="s">
        <v>1397</v>
      </c>
      <c r="C155" s="45" t="s">
        <v>68</v>
      </c>
      <c r="D155" s="45">
        <v>1</v>
      </c>
      <c r="E155" s="193"/>
      <c r="F155" s="199">
        <f t="shared" ref="F155:F187" si="15">D155*E155</f>
        <v>0</v>
      </c>
      <c r="G155" s="98"/>
    </row>
    <row r="156" spans="1:7" ht="57.5" outlineLevel="2">
      <c r="A156" s="90" t="s">
        <v>399</v>
      </c>
      <c r="B156" s="49" t="s">
        <v>1398</v>
      </c>
      <c r="C156" s="45" t="s">
        <v>68</v>
      </c>
      <c r="D156" s="45">
        <v>1</v>
      </c>
      <c r="E156" s="193"/>
      <c r="F156" s="199">
        <f t="shared" si="15"/>
        <v>0</v>
      </c>
      <c r="G156" s="98"/>
    </row>
    <row r="157" spans="1:7" ht="57.5" outlineLevel="2">
      <c r="A157" s="90" t="s">
        <v>400</v>
      </c>
      <c r="B157" s="49" t="s">
        <v>1399</v>
      </c>
      <c r="C157" s="45" t="s">
        <v>68</v>
      </c>
      <c r="D157" s="45">
        <v>1</v>
      </c>
      <c r="E157" s="193"/>
      <c r="F157" s="199">
        <f t="shared" si="15"/>
        <v>0</v>
      </c>
      <c r="G157" s="98"/>
    </row>
    <row r="158" spans="1:7" ht="57.5" outlineLevel="2">
      <c r="A158" s="90" t="s">
        <v>401</v>
      </c>
      <c r="B158" s="49" t="s">
        <v>1400</v>
      </c>
      <c r="C158" s="45" t="s">
        <v>68</v>
      </c>
      <c r="D158" s="45">
        <v>1</v>
      </c>
      <c r="E158" s="193"/>
      <c r="F158" s="199">
        <f t="shared" si="15"/>
        <v>0</v>
      </c>
      <c r="G158" s="98"/>
    </row>
    <row r="159" spans="1:7" ht="57.5" outlineLevel="2">
      <c r="A159" s="90" t="s">
        <v>894</v>
      </c>
      <c r="B159" s="49" t="s">
        <v>1401</v>
      </c>
      <c r="C159" s="45" t="s">
        <v>68</v>
      </c>
      <c r="D159" s="45">
        <v>1</v>
      </c>
      <c r="E159" s="193"/>
      <c r="F159" s="199">
        <f t="shared" si="15"/>
        <v>0</v>
      </c>
      <c r="G159" s="98"/>
    </row>
    <row r="160" spans="1:7" ht="34.5" outlineLevel="2">
      <c r="A160" s="90" t="s">
        <v>896</v>
      </c>
      <c r="B160" s="49" t="s">
        <v>948</v>
      </c>
      <c r="C160" s="45" t="s">
        <v>42</v>
      </c>
      <c r="D160" s="45">
        <v>316.5</v>
      </c>
      <c r="E160" s="193"/>
      <c r="F160" s="199">
        <f t="shared" si="15"/>
        <v>0</v>
      </c>
      <c r="G160" s="98"/>
    </row>
    <row r="161" spans="1:7" ht="34.5" outlineLevel="2">
      <c r="A161" s="90" t="s">
        <v>897</v>
      </c>
      <c r="B161" s="49" t="s">
        <v>964</v>
      </c>
      <c r="C161" s="45" t="s">
        <v>47</v>
      </c>
      <c r="D161" s="45">
        <v>9.1</v>
      </c>
      <c r="E161" s="193"/>
      <c r="F161" s="199">
        <f t="shared" si="15"/>
        <v>0</v>
      </c>
      <c r="G161" s="98"/>
    </row>
    <row r="162" spans="1:7" ht="34.5" outlineLevel="2">
      <c r="A162" s="90" t="s">
        <v>899</v>
      </c>
      <c r="B162" s="49" t="s">
        <v>966</v>
      </c>
      <c r="C162" s="45" t="s">
        <v>47</v>
      </c>
      <c r="D162" s="45">
        <v>3.6</v>
      </c>
      <c r="E162" s="193"/>
      <c r="F162" s="199">
        <f t="shared" si="15"/>
        <v>0</v>
      </c>
      <c r="G162" s="98"/>
    </row>
    <row r="163" spans="1:7" ht="34.5" outlineLevel="2">
      <c r="A163" s="90" t="s">
        <v>901</v>
      </c>
      <c r="B163" s="49" t="s">
        <v>968</v>
      </c>
      <c r="C163" s="45" t="s">
        <v>47</v>
      </c>
      <c r="D163" s="45">
        <v>9.8000000000000007</v>
      </c>
      <c r="E163" s="193"/>
      <c r="F163" s="199">
        <f t="shared" si="15"/>
        <v>0</v>
      </c>
      <c r="G163" s="98"/>
    </row>
    <row r="164" spans="1:7" ht="34.5" outlineLevel="2">
      <c r="A164" s="90" t="s">
        <v>903</v>
      </c>
      <c r="B164" s="49" t="s">
        <v>970</v>
      </c>
      <c r="C164" s="45" t="s">
        <v>47</v>
      </c>
      <c r="D164" s="45">
        <v>4.5</v>
      </c>
      <c r="E164" s="193"/>
      <c r="F164" s="199">
        <f t="shared" si="15"/>
        <v>0</v>
      </c>
      <c r="G164" s="98"/>
    </row>
    <row r="165" spans="1:7" ht="34.5" outlineLevel="2">
      <c r="A165" s="90" t="s">
        <v>905</v>
      </c>
      <c r="B165" s="49" t="s">
        <v>972</v>
      </c>
      <c r="C165" s="45" t="s">
        <v>47</v>
      </c>
      <c r="D165" s="45">
        <v>1.5</v>
      </c>
      <c r="E165" s="193"/>
      <c r="F165" s="199">
        <f t="shared" si="15"/>
        <v>0</v>
      </c>
      <c r="G165" s="98"/>
    </row>
    <row r="166" spans="1:7" ht="34.5" outlineLevel="2">
      <c r="A166" s="90" t="s">
        <v>907</v>
      </c>
      <c r="B166" s="49" t="s">
        <v>1402</v>
      </c>
      <c r="C166" s="45" t="s">
        <v>47</v>
      </c>
      <c r="D166" s="45">
        <v>15.5</v>
      </c>
      <c r="E166" s="193"/>
      <c r="F166" s="199">
        <f t="shared" si="15"/>
        <v>0</v>
      </c>
      <c r="G166" s="98"/>
    </row>
    <row r="167" spans="1:7" ht="34.5" outlineLevel="2">
      <c r="A167" s="90" t="s">
        <v>909</v>
      </c>
      <c r="B167" s="49" t="s">
        <v>1403</v>
      </c>
      <c r="C167" s="45" t="s">
        <v>47</v>
      </c>
      <c r="D167" s="45">
        <v>5.7</v>
      </c>
      <c r="E167" s="193"/>
      <c r="F167" s="199">
        <f t="shared" si="15"/>
        <v>0</v>
      </c>
      <c r="G167" s="98"/>
    </row>
    <row r="168" spans="1:7" outlineLevel="2">
      <c r="A168" s="90" t="s">
        <v>911</v>
      </c>
      <c r="B168" s="49" t="s">
        <v>1404</v>
      </c>
      <c r="C168" s="45" t="s">
        <v>68</v>
      </c>
      <c r="D168" s="45">
        <v>3</v>
      </c>
      <c r="E168" s="193"/>
      <c r="F168" s="199">
        <f t="shared" si="15"/>
        <v>0</v>
      </c>
      <c r="G168" s="98"/>
    </row>
    <row r="169" spans="1:7" outlineLevel="2">
      <c r="A169" s="90" t="s">
        <v>913</v>
      </c>
      <c r="B169" s="49" t="s">
        <v>1405</v>
      </c>
      <c r="C169" s="45" t="s">
        <v>68</v>
      </c>
      <c r="D169" s="45">
        <v>2</v>
      </c>
      <c r="E169" s="193"/>
      <c r="F169" s="199">
        <f t="shared" si="15"/>
        <v>0</v>
      </c>
      <c r="G169" s="98"/>
    </row>
    <row r="170" spans="1:7" ht="23" outlineLevel="2">
      <c r="A170" s="90" t="s">
        <v>915</v>
      </c>
      <c r="B170" s="49" t="s">
        <v>1406</v>
      </c>
      <c r="C170" s="45" t="s">
        <v>68</v>
      </c>
      <c r="D170" s="45">
        <v>1</v>
      </c>
      <c r="E170" s="193"/>
      <c r="F170" s="199">
        <f t="shared" si="15"/>
        <v>0</v>
      </c>
      <c r="G170" s="98"/>
    </row>
    <row r="171" spans="1:7" outlineLevel="2">
      <c r="A171" s="90" t="s">
        <v>917</v>
      </c>
      <c r="B171" s="49" t="s">
        <v>920</v>
      </c>
      <c r="C171" s="45" t="s">
        <v>68</v>
      </c>
      <c r="D171" s="45">
        <v>1</v>
      </c>
      <c r="E171" s="193"/>
      <c r="F171" s="199">
        <f t="shared" si="15"/>
        <v>0</v>
      </c>
      <c r="G171" s="98"/>
    </row>
    <row r="172" spans="1:7" outlineLevel="2">
      <c r="A172" s="90" t="s">
        <v>919</v>
      </c>
      <c r="B172" s="49" t="s">
        <v>922</v>
      </c>
      <c r="C172" s="45" t="s">
        <v>68</v>
      </c>
      <c r="D172" s="45">
        <v>1</v>
      </c>
      <c r="E172" s="193"/>
      <c r="F172" s="199">
        <f t="shared" si="15"/>
        <v>0</v>
      </c>
      <c r="G172" s="98"/>
    </row>
    <row r="173" spans="1:7" outlineLevel="2">
      <c r="A173" s="90" t="s">
        <v>921</v>
      </c>
      <c r="B173" s="49" t="s">
        <v>924</v>
      </c>
      <c r="C173" s="45" t="s">
        <v>68</v>
      </c>
      <c r="D173" s="45">
        <v>2</v>
      </c>
      <c r="E173" s="193"/>
      <c r="F173" s="199">
        <f t="shared" si="15"/>
        <v>0</v>
      </c>
      <c r="G173" s="98"/>
    </row>
    <row r="174" spans="1:7" outlineLevel="2">
      <c r="A174" s="90" t="s">
        <v>923</v>
      </c>
      <c r="B174" s="49" t="s">
        <v>926</v>
      </c>
      <c r="C174" s="45" t="s">
        <v>68</v>
      </c>
      <c r="D174" s="45">
        <v>1</v>
      </c>
      <c r="E174" s="193"/>
      <c r="F174" s="199">
        <f t="shared" si="15"/>
        <v>0</v>
      </c>
      <c r="G174" s="98"/>
    </row>
    <row r="175" spans="1:7" ht="34.5" outlineLevel="2">
      <c r="A175" s="90" t="s">
        <v>925</v>
      </c>
      <c r="B175" s="49" t="s">
        <v>1407</v>
      </c>
      <c r="C175" s="45" t="s">
        <v>68</v>
      </c>
      <c r="D175" s="45">
        <v>3</v>
      </c>
      <c r="E175" s="193"/>
      <c r="F175" s="199">
        <f t="shared" si="15"/>
        <v>0</v>
      </c>
      <c r="G175" s="98"/>
    </row>
    <row r="176" spans="1:7" ht="23" outlineLevel="2">
      <c r="A176" s="90" t="s">
        <v>927</v>
      </c>
      <c r="B176" s="49" t="s">
        <v>1408</v>
      </c>
      <c r="C176" s="45" t="s">
        <v>68</v>
      </c>
      <c r="D176" s="45">
        <v>3</v>
      </c>
      <c r="E176" s="193"/>
      <c r="F176" s="199">
        <f t="shared" si="15"/>
        <v>0</v>
      </c>
      <c r="G176" s="98"/>
    </row>
    <row r="177" spans="1:7" ht="34.5" outlineLevel="2">
      <c r="A177" s="90" t="s">
        <v>929</v>
      </c>
      <c r="B177" s="49" t="s">
        <v>1409</v>
      </c>
      <c r="C177" s="45" t="s">
        <v>68</v>
      </c>
      <c r="D177" s="45">
        <v>2</v>
      </c>
      <c r="E177" s="193"/>
      <c r="F177" s="199">
        <f t="shared" si="15"/>
        <v>0</v>
      </c>
      <c r="G177" s="98"/>
    </row>
    <row r="178" spans="1:7" ht="34.5" outlineLevel="2">
      <c r="A178" s="90" t="s">
        <v>931</v>
      </c>
      <c r="B178" s="49" t="s">
        <v>1410</v>
      </c>
      <c r="C178" s="45" t="s">
        <v>68</v>
      </c>
      <c r="D178" s="45">
        <v>1</v>
      </c>
      <c r="E178" s="193"/>
      <c r="F178" s="199">
        <f t="shared" si="15"/>
        <v>0</v>
      </c>
      <c r="G178" s="98"/>
    </row>
    <row r="179" spans="1:7" ht="23" outlineLevel="2">
      <c r="A179" s="90" t="s">
        <v>933</v>
      </c>
      <c r="B179" s="49" t="s">
        <v>1411</v>
      </c>
      <c r="C179" s="45" t="s">
        <v>68</v>
      </c>
      <c r="D179" s="45">
        <v>2</v>
      </c>
      <c r="E179" s="193"/>
      <c r="F179" s="199">
        <f t="shared" si="15"/>
        <v>0</v>
      </c>
      <c r="G179" s="98"/>
    </row>
    <row r="180" spans="1:7" ht="23" outlineLevel="2">
      <c r="A180" s="90" t="s">
        <v>935</v>
      </c>
      <c r="B180" s="49" t="s">
        <v>900</v>
      </c>
      <c r="C180" s="45" t="s">
        <v>68</v>
      </c>
      <c r="D180" s="45">
        <v>4</v>
      </c>
      <c r="E180" s="193"/>
      <c r="F180" s="199">
        <f t="shared" si="15"/>
        <v>0</v>
      </c>
      <c r="G180" s="98"/>
    </row>
    <row r="181" spans="1:7" ht="23" outlineLevel="2">
      <c r="A181" s="90" t="s">
        <v>937</v>
      </c>
      <c r="B181" s="49" t="s">
        <v>1412</v>
      </c>
      <c r="C181" s="45" t="s">
        <v>68</v>
      </c>
      <c r="D181" s="45">
        <v>9</v>
      </c>
      <c r="E181" s="193"/>
      <c r="F181" s="199">
        <f t="shared" si="15"/>
        <v>0</v>
      </c>
      <c r="G181" s="98"/>
    </row>
    <row r="182" spans="1:7" ht="23" outlineLevel="2">
      <c r="A182" s="90" t="s">
        <v>939</v>
      </c>
      <c r="B182" s="49" t="s">
        <v>1413</v>
      </c>
      <c r="C182" s="45" t="s">
        <v>68</v>
      </c>
      <c r="D182" s="45">
        <v>8</v>
      </c>
      <c r="E182" s="193"/>
      <c r="F182" s="199">
        <f t="shared" si="15"/>
        <v>0</v>
      </c>
      <c r="G182" s="98"/>
    </row>
    <row r="183" spans="1:7" ht="23" outlineLevel="2">
      <c r="A183" s="90" t="s">
        <v>941</v>
      </c>
      <c r="B183" s="49" t="s">
        <v>902</v>
      </c>
      <c r="C183" s="45" t="s">
        <v>68</v>
      </c>
      <c r="D183" s="45">
        <v>2</v>
      </c>
      <c r="E183" s="193"/>
      <c r="F183" s="199">
        <f t="shared" si="15"/>
        <v>0</v>
      </c>
      <c r="G183" s="98"/>
    </row>
    <row r="184" spans="1:7" ht="23" outlineLevel="2">
      <c r="A184" s="90" t="s">
        <v>943</v>
      </c>
      <c r="B184" s="49" t="s">
        <v>904</v>
      </c>
      <c r="C184" s="45" t="s">
        <v>68</v>
      </c>
      <c r="D184" s="45">
        <v>2</v>
      </c>
      <c r="E184" s="193"/>
      <c r="F184" s="199">
        <f t="shared" si="15"/>
        <v>0</v>
      </c>
      <c r="G184" s="98"/>
    </row>
    <row r="185" spans="1:7" ht="23" outlineLevel="2">
      <c r="A185" s="90" t="s">
        <v>945</v>
      </c>
      <c r="B185" s="49" t="s">
        <v>906</v>
      </c>
      <c r="C185" s="45" t="s">
        <v>68</v>
      </c>
      <c r="D185" s="45">
        <v>2</v>
      </c>
      <c r="E185" s="193"/>
      <c r="F185" s="199">
        <f t="shared" si="15"/>
        <v>0</v>
      </c>
      <c r="G185" s="98"/>
    </row>
    <row r="186" spans="1:7" ht="23" outlineLevel="2">
      <c r="A186" s="90" t="s">
        <v>947</v>
      </c>
      <c r="B186" s="49" t="s">
        <v>908</v>
      </c>
      <c r="C186" s="45" t="s">
        <v>68</v>
      </c>
      <c r="D186" s="45">
        <v>2</v>
      </c>
      <c r="E186" s="193"/>
      <c r="F186" s="199">
        <f t="shared" si="15"/>
        <v>0</v>
      </c>
      <c r="G186" s="98"/>
    </row>
    <row r="187" spans="1:7" ht="23" outlineLevel="2">
      <c r="A187" s="90" t="s">
        <v>949</v>
      </c>
      <c r="B187" s="49" t="s">
        <v>910</v>
      </c>
      <c r="C187" s="45" t="s">
        <v>68</v>
      </c>
      <c r="D187" s="45">
        <v>1</v>
      </c>
      <c r="E187" s="193"/>
      <c r="F187" s="199">
        <f t="shared" si="15"/>
        <v>0</v>
      </c>
      <c r="G187" s="98"/>
    </row>
    <row r="188" spans="1:7" outlineLevel="1">
      <c r="A188" s="87" t="s">
        <v>981</v>
      </c>
      <c r="B188" s="88" t="s">
        <v>1414</v>
      </c>
      <c r="C188" s="56" t="s">
        <v>888</v>
      </c>
      <c r="D188" s="56" t="s">
        <v>888</v>
      </c>
      <c r="E188" s="192"/>
      <c r="F188" s="178">
        <f>SUM(F189:F234)</f>
        <v>0</v>
      </c>
      <c r="G188" s="89" t="s">
        <v>888</v>
      </c>
    </row>
    <row r="189" spans="1:7" ht="80.5" outlineLevel="2">
      <c r="A189" s="90" t="s">
        <v>403</v>
      </c>
      <c r="B189" s="49" t="s">
        <v>1415</v>
      </c>
      <c r="C189" s="45" t="s">
        <v>31</v>
      </c>
      <c r="D189" s="45">
        <v>1</v>
      </c>
      <c r="E189" s="193"/>
      <c r="F189" s="177">
        <f>D189*E189</f>
        <v>0</v>
      </c>
      <c r="G189" s="98"/>
    </row>
    <row r="190" spans="1:7" ht="80.5" outlineLevel="2">
      <c r="A190" s="90" t="s">
        <v>405</v>
      </c>
      <c r="B190" s="49" t="s">
        <v>1416</v>
      </c>
      <c r="C190" s="45" t="s">
        <v>31</v>
      </c>
      <c r="D190" s="45">
        <v>1</v>
      </c>
      <c r="E190" s="193"/>
      <c r="F190" s="177">
        <f t="shared" ref="F190:F234" si="16">D190*E190</f>
        <v>0</v>
      </c>
      <c r="G190" s="98"/>
    </row>
    <row r="191" spans="1:7" ht="57.5" outlineLevel="2">
      <c r="A191" s="90" t="s">
        <v>407</v>
      </c>
      <c r="B191" s="49" t="s">
        <v>1417</v>
      </c>
      <c r="C191" s="45" t="s">
        <v>31</v>
      </c>
      <c r="D191" s="45">
        <v>1</v>
      </c>
      <c r="E191" s="193"/>
      <c r="F191" s="177">
        <f t="shared" si="16"/>
        <v>0</v>
      </c>
      <c r="G191" s="98"/>
    </row>
    <row r="192" spans="1:7" ht="34.5" outlineLevel="2">
      <c r="A192" s="90" t="s">
        <v>409</v>
      </c>
      <c r="B192" s="49" t="s">
        <v>1418</v>
      </c>
      <c r="C192" s="45" t="s">
        <v>31</v>
      </c>
      <c r="D192" s="45">
        <v>1</v>
      </c>
      <c r="E192" s="193"/>
      <c r="F192" s="177">
        <f t="shared" si="16"/>
        <v>0</v>
      </c>
      <c r="G192" s="98"/>
    </row>
    <row r="193" spans="1:7" ht="34.5" outlineLevel="2">
      <c r="A193" s="90" t="s">
        <v>411</v>
      </c>
      <c r="B193" s="49" t="s">
        <v>1419</v>
      </c>
      <c r="C193" s="45" t="s">
        <v>31</v>
      </c>
      <c r="D193" s="45">
        <v>1</v>
      </c>
      <c r="E193" s="193"/>
      <c r="F193" s="177">
        <f t="shared" si="16"/>
        <v>0</v>
      </c>
      <c r="G193" s="98"/>
    </row>
    <row r="194" spans="1:7" ht="34.5" outlineLevel="2">
      <c r="A194" s="90" t="s">
        <v>413</v>
      </c>
      <c r="B194" s="49" t="s">
        <v>1420</v>
      </c>
      <c r="C194" s="45" t="s">
        <v>31</v>
      </c>
      <c r="D194" s="45">
        <v>1</v>
      </c>
      <c r="E194" s="193"/>
      <c r="F194" s="177">
        <f t="shared" si="16"/>
        <v>0</v>
      </c>
      <c r="G194" s="98"/>
    </row>
    <row r="195" spans="1:7" ht="34.5" outlineLevel="2">
      <c r="A195" s="90" t="s">
        <v>415</v>
      </c>
      <c r="B195" s="49" t="s">
        <v>1017</v>
      </c>
      <c r="C195" s="45"/>
      <c r="D195" s="45"/>
      <c r="E195" s="193"/>
      <c r="F195" s="177">
        <f t="shared" si="16"/>
        <v>0</v>
      </c>
      <c r="G195" s="98"/>
    </row>
    <row r="196" spans="1:7" outlineLevel="2">
      <c r="A196" s="90" t="s">
        <v>417</v>
      </c>
      <c r="B196" s="49" t="s">
        <v>1110</v>
      </c>
      <c r="C196" s="45" t="s">
        <v>47</v>
      </c>
      <c r="D196" s="45">
        <v>42</v>
      </c>
      <c r="E196" s="193"/>
      <c r="F196" s="177">
        <f t="shared" si="16"/>
        <v>0</v>
      </c>
      <c r="G196" s="98"/>
    </row>
    <row r="197" spans="1:7" outlineLevel="2">
      <c r="A197" s="90" t="s">
        <v>419</v>
      </c>
      <c r="B197" s="49" t="s">
        <v>1019</v>
      </c>
      <c r="C197" s="45" t="s">
        <v>47</v>
      </c>
      <c r="D197" s="45">
        <v>22</v>
      </c>
      <c r="E197" s="193"/>
      <c r="F197" s="177">
        <f t="shared" si="16"/>
        <v>0</v>
      </c>
      <c r="G197" s="98"/>
    </row>
    <row r="198" spans="1:7" outlineLevel="2">
      <c r="A198" s="90" t="s">
        <v>421</v>
      </c>
      <c r="B198" s="49" t="s">
        <v>1021</v>
      </c>
      <c r="C198" s="45" t="s">
        <v>47</v>
      </c>
      <c r="D198" s="45">
        <v>28</v>
      </c>
      <c r="E198" s="193"/>
      <c r="F198" s="177">
        <f t="shared" si="16"/>
        <v>0</v>
      </c>
      <c r="G198" s="98"/>
    </row>
    <row r="199" spans="1:7" outlineLevel="2">
      <c r="A199" s="90" t="s">
        <v>423</v>
      </c>
      <c r="B199" s="49" t="s">
        <v>1025</v>
      </c>
      <c r="C199" s="45" t="s">
        <v>47</v>
      </c>
      <c r="D199" s="45">
        <v>125</v>
      </c>
      <c r="E199" s="193"/>
      <c r="F199" s="177">
        <f t="shared" si="16"/>
        <v>0</v>
      </c>
      <c r="G199" s="98"/>
    </row>
    <row r="200" spans="1:7" outlineLevel="2">
      <c r="A200" s="90" t="s">
        <v>426</v>
      </c>
      <c r="B200" s="49" t="s">
        <v>1027</v>
      </c>
      <c r="C200" s="45" t="s">
        <v>47</v>
      </c>
      <c r="D200" s="45">
        <v>7</v>
      </c>
      <c r="E200" s="193"/>
      <c r="F200" s="177">
        <f t="shared" si="16"/>
        <v>0</v>
      </c>
      <c r="G200" s="98"/>
    </row>
    <row r="201" spans="1:7" ht="34.5" outlineLevel="2">
      <c r="A201" s="90" t="s">
        <v>428</v>
      </c>
      <c r="B201" s="49" t="s">
        <v>1421</v>
      </c>
      <c r="C201" s="45"/>
      <c r="D201" s="45"/>
      <c r="E201" s="193"/>
      <c r="F201" s="177">
        <f t="shared" si="16"/>
        <v>0</v>
      </c>
      <c r="G201" s="98"/>
    </row>
    <row r="202" spans="1:7" outlineLevel="2">
      <c r="A202" s="90" t="s">
        <v>996</v>
      </c>
      <c r="B202" s="49" t="s">
        <v>1422</v>
      </c>
      <c r="C202" s="45" t="s">
        <v>47</v>
      </c>
      <c r="D202" s="45">
        <v>9</v>
      </c>
      <c r="E202" s="193"/>
      <c r="F202" s="177">
        <f t="shared" si="16"/>
        <v>0</v>
      </c>
      <c r="G202" s="98"/>
    </row>
    <row r="203" spans="1:7" outlineLevel="2">
      <c r="A203" s="90" t="s">
        <v>998</v>
      </c>
      <c r="B203" s="49" t="s">
        <v>1423</v>
      </c>
      <c r="C203" s="45" t="s">
        <v>47</v>
      </c>
      <c r="D203" s="45">
        <v>15</v>
      </c>
      <c r="E203" s="193"/>
      <c r="F203" s="177">
        <f t="shared" si="16"/>
        <v>0</v>
      </c>
      <c r="G203" s="98"/>
    </row>
    <row r="204" spans="1:7" outlineLevel="2">
      <c r="A204" s="90" t="s">
        <v>1000</v>
      </c>
      <c r="B204" s="49" t="s">
        <v>1424</v>
      </c>
      <c r="C204" s="45" t="s">
        <v>47</v>
      </c>
      <c r="D204" s="45">
        <v>30</v>
      </c>
      <c r="E204" s="193"/>
      <c r="F204" s="177">
        <f t="shared" si="16"/>
        <v>0</v>
      </c>
      <c r="G204" s="98"/>
    </row>
    <row r="205" spans="1:7" outlineLevel="2">
      <c r="A205" s="90" t="s">
        <v>1002</v>
      </c>
      <c r="B205" s="49" t="s">
        <v>1425</v>
      </c>
      <c r="C205" s="45" t="s">
        <v>47</v>
      </c>
      <c r="D205" s="45">
        <v>13</v>
      </c>
      <c r="E205" s="193"/>
      <c r="F205" s="177">
        <f t="shared" si="16"/>
        <v>0</v>
      </c>
      <c r="G205" s="98"/>
    </row>
    <row r="206" spans="1:7" ht="34.5" outlineLevel="2">
      <c r="A206" s="90" t="s">
        <v>1004</v>
      </c>
      <c r="B206" s="49" t="s">
        <v>1426</v>
      </c>
      <c r="C206" s="45" t="s">
        <v>31</v>
      </c>
      <c r="D206" s="45">
        <v>2</v>
      </c>
      <c r="E206" s="193"/>
      <c r="F206" s="177">
        <f t="shared" si="16"/>
        <v>0</v>
      </c>
      <c r="G206" s="98"/>
    </row>
    <row r="207" spans="1:7" ht="34.5" outlineLevel="2">
      <c r="A207" s="90" t="s">
        <v>1006</v>
      </c>
      <c r="B207" s="49" t="s">
        <v>1427</v>
      </c>
      <c r="C207" s="45" t="s">
        <v>31</v>
      </c>
      <c r="D207" s="45">
        <v>1</v>
      </c>
      <c r="E207" s="193"/>
      <c r="F207" s="177">
        <f t="shared" si="16"/>
        <v>0</v>
      </c>
      <c r="G207" s="98"/>
    </row>
    <row r="208" spans="1:7" ht="34.5" outlineLevel="2">
      <c r="A208" s="90" t="s">
        <v>1008</v>
      </c>
      <c r="B208" s="49" t="s">
        <v>1428</v>
      </c>
      <c r="C208" s="45" t="s">
        <v>31</v>
      </c>
      <c r="D208" s="45">
        <v>2</v>
      </c>
      <c r="E208" s="193"/>
      <c r="F208" s="177">
        <f t="shared" si="16"/>
        <v>0</v>
      </c>
      <c r="G208" s="98"/>
    </row>
    <row r="209" spans="1:7" outlineLevel="2">
      <c r="A209" s="90" t="s">
        <v>1010</v>
      </c>
      <c r="B209" s="49" t="s">
        <v>1033</v>
      </c>
      <c r="C209" s="45" t="s">
        <v>31</v>
      </c>
      <c r="D209" s="45">
        <v>2</v>
      </c>
      <c r="E209" s="193"/>
      <c r="F209" s="177">
        <f t="shared" si="16"/>
        <v>0</v>
      </c>
      <c r="G209" s="98"/>
    </row>
    <row r="210" spans="1:7" ht="34.5" outlineLevel="2">
      <c r="A210" s="90" t="s">
        <v>1012</v>
      </c>
      <c r="B210" s="49" t="s">
        <v>1429</v>
      </c>
      <c r="C210" s="45" t="s">
        <v>31</v>
      </c>
      <c r="D210" s="45">
        <v>2</v>
      </c>
      <c r="E210" s="193"/>
      <c r="F210" s="177">
        <f t="shared" si="16"/>
        <v>0</v>
      </c>
      <c r="G210" s="98"/>
    </row>
    <row r="211" spans="1:7" ht="23" outlineLevel="2">
      <c r="A211" s="90" t="s">
        <v>1014</v>
      </c>
      <c r="B211" s="49" t="s">
        <v>1040</v>
      </c>
      <c r="C211" s="45" t="s">
        <v>31</v>
      </c>
      <c r="D211" s="45">
        <v>1</v>
      </c>
      <c r="E211" s="193"/>
      <c r="F211" s="177">
        <f t="shared" si="16"/>
        <v>0</v>
      </c>
      <c r="G211" s="98"/>
    </row>
    <row r="212" spans="1:7" ht="23" outlineLevel="2">
      <c r="A212" s="90" t="s">
        <v>1016</v>
      </c>
      <c r="B212" s="49" t="s">
        <v>1042</v>
      </c>
      <c r="C212" s="45" t="s">
        <v>31</v>
      </c>
      <c r="D212" s="45">
        <v>1</v>
      </c>
      <c r="E212" s="193"/>
      <c r="F212" s="177">
        <f t="shared" si="16"/>
        <v>0</v>
      </c>
      <c r="G212" s="98"/>
    </row>
    <row r="213" spans="1:7" ht="46" outlineLevel="2">
      <c r="A213" s="90" t="s">
        <v>1032</v>
      </c>
      <c r="B213" s="49" t="s">
        <v>1430</v>
      </c>
      <c r="C213" s="45" t="s">
        <v>31</v>
      </c>
      <c r="D213" s="45">
        <v>6</v>
      </c>
      <c r="E213" s="193"/>
      <c r="F213" s="177">
        <f t="shared" si="16"/>
        <v>0</v>
      </c>
      <c r="G213" s="98"/>
    </row>
    <row r="214" spans="1:7" ht="23" outlineLevel="2">
      <c r="A214" s="90" t="s">
        <v>1035</v>
      </c>
      <c r="B214" s="49" t="s">
        <v>1431</v>
      </c>
      <c r="C214" s="45" t="s">
        <v>31</v>
      </c>
      <c r="D214" s="45">
        <v>6</v>
      </c>
      <c r="E214" s="193"/>
      <c r="F214" s="177">
        <f t="shared" si="16"/>
        <v>0</v>
      </c>
      <c r="G214" s="98"/>
    </row>
    <row r="215" spans="1:7" ht="23" outlineLevel="2">
      <c r="A215" s="90" t="s">
        <v>1037</v>
      </c>
      <c r="B215" s="49" t="s">
        <v>1432</v>
      </c>
      <c r="C215" s="45" t="s">
        <v>31</v>
      </c>
      <c r="D215" s="45">
        <v>1</v>
      </c>
      <c r="E215" s="193"/>
      <c r="F215" s="177">
        <f t="shared" si="16"/>
        <v>0</v>
      </c>
      <c r="G215" s="98"/>
    </row>
    <row r="216" spans="1:7" outlineLevel="2">
      <c r="A216" s="90" t="s">
        <v>1039</v>
      </c>
      <c r="B216" s="49" t="s">
        <v>1433</v>
      </c>
      <c r="C216" s="45" t="s">
        <v>31</v>
      </c>
      <c r="D216" s="45">
        <v>1</v>
      </c>
      <c r="E216" s="193"/>
      <c r="F216" s="177">
        <f t="shared" si="16"/>
        <v>0</v>
      </c>
      <c r="G216" s="98"/>
    </row>
    <row r="217" spans="1:7" outlineLevel="2">
      <c r="A217" s="90" t="s">
        <v>1041</v>
      </c>
      <c r="B217" s="49" t="s">
        <v>1434</v>
      </c>
      <c r="C217" s="45" t="s">
        <v>31</v>
      </c>
      <c r="D217" s="45">
        <v>13</v>
      </c>
      <c r="E217" s="193"/>
      <c r="F217" s="177">
        <f t="shared" si="16"/>
        <v>0</v>
      </c>
      <c r="G217" s="98"/>
    </row>
    <row r="218" spans="1:7" outlineLevel="2">
      <c r="A218" s="90" t="s">
        <v>1043</v>
      </c>
      <c r="B218" s="49" t="s">
        <v>1435</v>
      </c>
      <c r="C218" s="45" t="s">
        <v>31</v>
      </c>
      <c r="D218" s="45">
        <v>2</v>
      </c>
      <c r="E218" s="193"/>
      <c r="F218" s="177">
        <f t="shared" si="16"/>
        <v>0</v>
      </c>
      <c r="G218" s="98"/>
    </row>
    <row r="219" spans="1:7" ht="23" outlineLevel="2">
      <c r="A219" s="90" t="s">
        <v>1045</v>
      </c>
      <c r="B219" s="49" t="s">
        <v>1436</v>
      </c>
      <c r="C219" s="45" t="s">
        <v>31</v>
      </c>
      <c r="D219" s="45">
        <v>14</v>
      </c>
      <c r="E219" s="193"/>
      <c r="F219" s="177">
        <f t="shared" si="16"/>
        <v>0</v>
      </c>
      <c r="G219" s="98"/>
    </row>
    <row r="220" spans="1:7" ht="34.5" outlineLevel="2">
      <c r="A220" s="90" t="s">
        <v>1047</v>
      </c>
      <c r="B220" s="49" t="s">
        <v>1437</v>
      </c>
      <c r="C220" s="45" t="s">
        <v>31</v>
      </c>
      <c r="D220" s="45">
        <v>1</v>
      </c>
      <c r="E220" s="193"/>
      <c r="F220" s="177">
        <f t="shared" si="16"/>
        <v>0</v>
      </c>
      <c r="G220" s="98"/>
    </row>
    <row r="221" spans="1:7" ht="34.5" outlineLevel="2">
      <c r="A221" s="90" t="s">
        <v>1049</v>
      </c>
      <c r="B221" s="49" t="s">
        <v>1438</v>
      </c>
      <c r="C221" s="45" t="s">
        <v>31</v>
      </c>
      <c r="D221" s="45">
        <v>4</v>
      </c>
      <c r="E221" s="193"/>
      <c r="F221" s="177">
        <f t="shared" si="16"/>
        <v>0</v>
      </c>
      <c r="G221" s="98"/>
    </row>
    <row r="222" spans="1:7" ht="23" outlineLevel="2">
      <c r="A222" s="90" t="s">
        <v>1051</v>
      </c>
      <c r="B222" s="49" t="s">
        <v>1439</v>
      </c>
      <c r="C222" s="45" t="s">
        <v>31</v>
      </c>
      <c r="D222" s="45">
        <v>1</v>
      </c>
      <c r="E222" s="193"/>
      <c r="F222" s="177">
        <f t="shared" si="16"/>
        <v>0</v>
      </c>
      <c r="G222" s="98"/>
    </row>
    <row r="223" spans="1:7" outlineLevel="2">
      <c r="A223" s="90" t="s">
        <v>1053</v>
      </c>
      <c r="B223" s="49" t="s">
        <v>1440</v>
      </c>
      <c r="C223" s="45" t="s">
        <v>31</v>
      </c>
      <c r="D223" s="45">
        <v>4</v>
      </c>
      <c r="E223" s="193"/>
      <c r="F223" s="177">
        <f t="shared" si="16"/>
        <v>0</v>
      </c>
      <c r="G223" s="98"/>
    </row>
    <row r="224" spans="1:7" outlineLevel="2">
      <c r="A224" s="90" t="s">
        <v>1055</v>
      </c>
      <c r="B224" s="49" t="s">
        <v>1441</v>
      </c>
      <c r="C224" s="45" t="s">
        <v>31</v>
      </c>
      <c r="D224" s="45">
        <v>1</v>
      </c>
      <c r="E224" s="193"/>
      <c r="F224" s="177">
        <f t="shared" si="16"/>
        <v>0</v>
      </c>
      <c r="G224" s="98"/>
    </row>
    <row r="225" spans="1:11" outlineLevel="2">
      <c r="A225" s="90" t="s">
        <v>1057</v>
      </c>
      <c r="B225" s="49" t="s">
        <v>1442</v>
      </c>
      <c r="C225" s="45" t="s">
        <v>14</v>
      </c>
      <c r="D225" s="45">
        <v>1</v>
      </c>
      <c r="E225" s="193"/>
      <c r="F225" s="177">
        <f t="shared" si="16"/>
        <v>0</v>
      </c>
      <c r="G225" s="98"/>
    </row>
    <row r="226" spans="1:11" outlineLevel="2">
      <c r="A226" s="90" t="s">
        <v>1059</v>
      </c>
      <c r="B226" s="49" t="s">
        <v>1443</v>
      </c>
      <c r="C226" s="45" t="s">
        <v>812</v>
      </c>
      <c r="D226" s="45">
        <v>4</v>
      </c>
      <c r="E226" s="193"/>
      <c r="F226" s="177">
        <f t="shared" si="16"/>
        <v>0</v>
      </c>
      <c r="G226" s="98"/>
    </row>
    <row r="227" spans="1:11" outlineLevel="2">
      <c r="A227" s="90" t="s">
        <v>1061</v>
      </c>
      <c r="B227" s="49" t="s">
        <v>1444</v>
      </c>
      <c r="C227" s="45" t="s">
        <v>812</v>
      </c>
      <c r="D227" s="45">
        <v>2</v>
      </c>
      <c r="E227" s="193"/>
      <c r="F227" s="177">
        <f t="shared" si="16"/>
        <v>0</v>
      </c>
      <c r="G227" s="98"/>
    </row>
    <row r="228" spans="1:11" outlineLevel="2">
      <c r="A228" s="90" t="s">
        <v>1063</v>
      </c>
      <c r="B228" s="49" t="s">
        <v>1089</v>
      </c>
      <c r="C228" s="45" t="s">
        <v>14</v>
      </c>
      <c r="D228" s="45">
        <v>26</v>
      </c>
      <c r="E228" s="193"/>
      <c r="F228" s="177">
        <f t="shared" si="16"/>
        <v>0</v>
      </c>
      <c r="G228" s="98"/>
    </row>
    <row r="229" spans="1:11" outlineLevel="2">
      <c r="A229" s="90" t="s">
        <v>1065</v>
      </c>
      <c r="B229" s="49" t="s">
        <v>1091</v>
      </c>
      <c r="C229" s="45" t="s">
        <v>14</v>
      </c>
      <c r="D229" s="45">
        <v>26</v>
      </c>
      <c r="E229" s="193"/>
      <c r="F229" s="177">
        <f t="shared" si="16"/>
        <v>0</v>
      </c>
      <c r="G229" s="98"/>
    </row>
    <row r="230" spans="1:11" outlineLevel="2">
      <c r="A230" s="90" t="s">
        <v>1067</v>
      </c>
      <c r="B230" s="49" t="s">
        <v>1093</v>
      </c>
      <c r="C230" s="45" t="s">
        <v>14</v>
      </c>
      <c r="D230" s="45">
        <v>18</v>
      </c>
      <c r="E230" s="193"/>
      <c r="F230" s="177">
        <f t="shared" si="16"/>
        <v>0</v>
      </c>
      <c r="G230" s="98"/>
    </row>
    <row r="231" spans="1:11" outlineLevel="2">
      <c r="A231" s="90" t="s">
        <v>1069</v>
      </c>
      <c r="B231" s="49" t="s">
        <v>1095</v>
      </c>
      <c r="C231" s="45" t="s">
        <v>14</v>
      </c>
      <c r="D231" s="45">
        <v>22</v>
      </c>
      <c r="E231" s="193"/>
      <c r="F231" s="177">
        <f t="shared" si="16"/>
        <v>0</v>
      </c>
      <c r="G231" s="98"/>
    </row>
    <row r="232" spans="1:11" outlineLevel="2">
      <c r="A232" s="90" t="s">
        <v>1071</v>
      </c>
      <c r="B232" s="49" t="s">
        <v>1097</v>
      </c>
      <c r="C232" s="45" t="s">
        <v>812</v>
      </c>
      <c r="D232" s="45">
        <v>1</v>
      </c>
      <c r="E232" s="193"/>
      <c r="F232" s="177">
        <f t="shared" si="16"/>
        <v>0</v>
      </c>
      <c r="G232" s="98"/>
    </row>
    <row r="233" spans="1:11" ht="23" outlineLevel="2">
      <c r="A233" s="90" t="s">
        <v>1073</v>
      </c>
      <c r="B233" s="49" t="s">
        <v>1099</v>
      </c>
      <c r="C233" s="45" t="s">
        <v>22</v>
      </c>
      <c r="D233" s="45">
        <v>40</v>
      </c>
      <c r="E233" s="193"/>
      <c r="F233" s="177">
        <f t="shared" si="16"/>
        <v>0</v>
      </c>
      <c r="G233" s="98"/>
    </row>
    <row r="234" spans="1:11" outlineLevel="2">
      <c r="A234" s="90" t="s">
        <v>1075</v>
      </c>
      <c r="B234" s="49" t="s">
        <v>1103</v>
      </c>
      <c r="C234" s="45" t="s">
        <v>812</v>
      </c>
      <c r="D234" s="45">
        <v>1</v>
      </c>
      <c r="E234" s="193"/>
      <c r="F234" s="177">
        <f t="shared" si="16"/>
        <v>0</v>
      </c>
      <c r="G234" s="98"/>
    </row>
    <row r="235" spans="1:11" ht="30" customHeight="1">
      <c r="A235" s="108" t="s">
        <v>1445</v>
      </c>
      <c r="B235" s="109" t="s">
        <v>1157</v>
      </c>
      <c r="C235" s="116"/>
      <c r="D235" s="116"/>
      <c r="E235" s="190"/>
      <c r="F235" s="191">
        <f>F236+F248+F258+F264+F274</f>
        <v>0</v>
      </c>
      <c r="G235" s="112"/>
    </row>
    <row r="236" spans="1:11" outlineLevel="1" collapsed="1">
      <c r="A236" s="87" t="s">
        <v>447</v>
      </c>
      <c r="B236" s="88" t="s">
        <v>1446</v>
      </c>
      <c r="C236" s="56"/>
      <c r="D236" s="56"/>
      <c r="E236" s="192"/>
      <c r="F236" s="178">
        <f>SUM(F237:F247)</f>
        <v>0</v>
      </c>
      <c r="G236" s="89"/>
    </row>
    <row r="237" spans="1:11" outlineLevel="2">
      <c r="A237" s="90" t="s">
        <v>1447</v>
      </c>
      <c r="B237" s="119" t="s">
        <v>1448</v>
      </c>
      <c r="C237" s="45" t="s">
        <v>31</v>
      </c>
      <c r="D237" s="165">
        <v>1</v>
      </c>
      <c r="E237" s="198"/>
      <c r="F237" s="199">
        <f>D237*E237</f>
        <v>0</v>
      </c>
      <c r="G237" s="107"/>
      <c r="K237">
        <f>CEILING(J237,10)</f>
        <v>0</v>
      </c>
    </row>
    <row r="238" spans="1:11" ht="69" outlineLevel="2">
      <c r="A238" s="90" t="s">
        <v>1449</v>
      </c>
      <c r="B238" s="119" t="s">
        <v>1450</v>
      </c>
      <c r="C238" s="45" t="s">
        <v>31</v>
      </c>
      <c r="D238" s="165">
        <v>3</v>
      </c>
      <c r="E238" s="198"/>
      <c r="F238" s="199">
        <f t="shared" ref="F238:F247" si="17">D238*E238</f>
        <v>0</v>
      </c>
      <c r="G238" s="107"/>
    </row>
    <row r="239" spans="1:11" ht="69" outlineLevel="2">
      <c r="A239" s="90" t="s">
        <v>1451</v>
      </c>
      <c r="B239" s="119" t="s">
        <v>1452</v>
      </c>
      <c r="C239" s="45" t="s">
        <v>14</v>
      </c>
      <c r="D239" s="165">
        <v>1</v>
      </c>
      <c r="E239" s="198"/>
      <c r="F239" s="199">
        <f t="shared" si="17"/>
        <v>0</v>
      </c>
      <c r="G239" s="107"/>
    </row>
    <row r="240" spans="1:11" ht="46" outlineLevel="2">
      <c r="A240" s="90" t="s">
        <v>1453</v>
      </c>
      <c r="B240" s="119" t="s">
        <v>1454</v>
      </c>
      <c r="C240" s="45" t="s">
        <v>14</v>
      </c>
      <c r="D240" s="165">
        <v>2</v>
      </c>
      <c r="E240" s="198"/>
      <c r="F240" s="199">
        <f t="shared" si="17"/>
        <v>0</v>
      </c>
      <c r="G240" s="107"/>
    </row>
    <row r="241" spans="1:7" outlineLevel="2">
      <c r="A241" s="90" t="s">
        <v>1455</v>
      </c>
      <c r="B241" s="119" t="s">
        <v>1164</v>
      </c>
      <c r="C241" s="45" t="s">
        <v>543</v>
      </c>
      <c r="D241" s="165">
        <v>20</v>
      </c>
      <c r="E241" s="198"/>
      <c r="F241" s="199">
        <f t="shared" si="17"/>
        <v>0</v>
      </c>
      <c r="G241" s="107"/>
    </row>
    <row r="242" spans="1:7" outlineLevel="2">
      <c r="A242" s="90" t="s">
        <v>1456</v>
      </c>
      <c r="B242" s="119" t="s">
        <v>1166</v>
      </c>
      <c r="C242" s="45" t="s">
        <v>22</v>
      </c>
      <c r="D242" s="165">
        <v>400</v>
      </c>
      <c r="E242" s="198"/>
      <c r="F242" s="199">
        <f t="shared" si="17"/>
        <v>0</v>
      </c>
      <c r="G242" s="107"/>
    </row>
    <row r="243" spans="1:7" outlineLevel="2">
      <c r="A243" s="90" t="s">
        <v>1457</v>
      </c>
      <c r="B243" s="119" t="s">
        <v>1458</v>
      </c>
      <c r="C243" s="45" t="s">
        <v>22</v>
      </c>
      <c r="D243" s="165">
        <v>200</v>
      </c>
      <c r="E243" s="198"/>
      <c r="F243" s="199">
        <f t="shared" si="17"/>
        <v>0</v>
      </c>
      <c r="G243" s="107"/>
    </row>
    <row r="244" spans="1:7" outlineLevel="2">
      <c r="A244" s="90" t="s">
        <v>1459</v>
      </c>
      <c r="B244" s="119" t="s">
        <v>1460</v>
      </c>
      <c r="C244" s="45" t="s">
        <v>22</v>
      </c>
      <c r="D244" s="165">
        <v>200</v>
      </c>
      <c r="E244" s="198"/>
      <c r="F244" s="199">
        <f t="shared" si="17"/>
        <v>0</v>
      </c>
      <c r="G244" s="107"/>
    </row>
    <row r="245" spans="1:7" outlineLevel="2">
      <c r="A245" s="90" t="s">
        <v>1461</v>
      </c>
      <c r="B245" s="119" t="s">
        <v>1462</v>
      </c>
      <c r="C245" s="45" t="s">
        <v>22</v>
      </c>
      <c r="D245" s="165">
        <v>200</v>
      </c>
      <c r="E245" s="198"/>
      <c r="F245" s="199">
        <f t="shared" si="17"/>
        <v>0</v>
      </c>
      <c r="G245" s="107"/>
    </row>
    <row r="246" spans="1:7" outlineLevel="2">
      <c r="A246" s="90" t="s">
        <v>1463</v>
      </c>
      <c r="B246" s="119" t="s">
        <v>1464</v>
      </c>
      <c r="C246" s="45" t="s">
        <v>22</v>
      </c>
      <c r="D246" s="165">
        <v>200</v>
      </c>
      <c r="E246" s="198"/>
      <c r="F246" s="199">
        <f t="shared" si="17"/>
        <v>0</v>
      </c>
      <c r="G246" s="107"/>
    </row>
    <row r="247" spans="1:7" ht="23" outlineLevel="2">
      <c r="A247" s="90" t="s">
        <v>1465</v>
      </c>
      <c r="B247" s="119" t="s">
        <v>282</v>
      </c>
      <c r="C247" s="45" t="s">
        <v>31</v>
      </c>
      <c r="D247" s="165">
        <v>1</v>
      </c>
      <c r="E247" s="198"/>
      <c r="F247" s="199">
        <f t="shared" si="17"/>
        <v>0</v>
      </c>
      <c r="G247" s="107"/>
    </row>
    <row r="248" spans="1:7" outlineLevel="1">
      <c r="A248" s="87" t="s">
        <v>449</v>
      </c>
      <c r="B248" s="88" t="s">
        <v>1466</v>
      </c>
      <c r="C248" s="56"/>
      <c r="D248" s="56"/>
      <c r="E248" s="192"/>
      <c r="F248" s="178">
        <f>SUM(F249:F257)</f>
        <v>0</v>
      </c>
      <c r="G248" s="89"/>
    </row>
    <row r="249" spans="1:7" outlineLevel="2">
      <c r="A249" s="90" t="s">
        <v>1467</v>
      </c>
      <c r="B249" s="119" t="s">
        <v>1468</v>
      </c>
      <c r="C249" s="45" t="s">
        <v>14</v>
      </c>
      <c r="D249" s="165">
        <v>12</v>
      </c>
      <c r="E249" s="198"/>
      <c r="F249" s="199">
        <f>D249*E249</f>
        <v>0</v>
      </c>
      <c r="G249" s="107"/>
    </row>
    <row r="250" spans="1:7" outlineLevel="2">
      <c r="A250" s="90" t="s">
        <v>1469</v>
      </c>
      <c r="B250" s="119" t="s">
        <v>1470</v>
      </c>
      <c r="C250" s="45" t="s">
        <v>14</v>
      </c>
      <c r="D250" s="165">
        <v>3</v>
      </c>
      <c r="E250" s="198"/>
      <c r="F250" s="199">
        <f t="shared" ref="F250:F257" si="18">D250*E250</f>
        <v>0</v>
      </c>
      <c r="G250" s="107"/>
    </row>
    <row r="251" spans="1:7" outlineLevel="2">
      <c r="A251" s="90" t="s">
        <v>1471</v>
      </c>
      <c r="B251" s="119" t="s">
        <v>1472</v>
      </c>
      <c r="C251" s="45" t="s">
        <v>14</v>
      </c>
      <c r="D251" s="165">
        <v>6</v>
      </c>
      <c r="E251" s="198"/>
      <c r="F251" s="199">
        <f t="shared" si="18"/>
        <v>0</v>
      </c>
      <c r="G251" s="107"/>
    </row>
    <row r="252" spans="1:7" outlineLevel="2">
      <c r="A252" s="90" t="s">
        <v>1473</v>
      </c>
      <c r="B252" s="119" t="s">
        <v>1474</v>
      </c>
      <c r="C252" s="45" t="s">
        <v>14</v>
      </c>
      <c r="D252" s="165">
        <v>1</v>
      </c>
      <c r="E252" s="198"/>
      <c r="F252" s="199">
        <f t="shared" si="18"/>
        <v>0</v>
      </c>
      <c r="G252" s="107"/>
    </row>
    <row r="253" spans="1:7" outlineLevel="2">
      <c r="A253" s="90" t="s">
        <v>1475</v>
      </c>
      <c r="B253" s="119" t="s">
        <v>1193</v>
      </c>
      <c r="C253" s="45" t="s">
        <v>14</v>
      </c>
      <c r="D253" s="165">
        <v>4</v>
      </c>
      <c r="E253" s="198"/>
      <c r="F253" s="199">
        <f t="shared" si="18"/>
        <v>0</v>
      </c>
      <c r="G253" s="107"/>
    </row>
    <row r="254" spans="1:7" outlineLevel="2">
      <c r="A254" s="90" t="s">
        <v>1476</v>
      </c>
      <c r="B254" s="119" t="s">
        <v>1197</v>
      </c>
      <c r="C254" s="45" t="s">
        <v>14</v>
      </c>
      <c r="D254" s="165">
        <v>1</v>
      </c>
      <c r="E254" s="198"/>
      <c r="F254" s="199">
        <f t="shared" si="18"/>
        <v>0</v>
      </c>
      <c r="G254" s="107"/>
    </row>
    <row r="255" spans="1:7" outlineLevel="2">
      <c r="A255" s="90" t="s">
        <v>1477</v>
      </c>
      <c r="B255" s="119" t="s">
        <v>1185</v>
      </c>
      <c r="C255" s="45" t="s">
        <v>14</v>
      </c>
      <c r="D255" s="165">
        <v>8</v>
      </c>
      <c r="E255" s="198"/>
      <c r="F255" s="199">
        <f t="shared" si="18"/>
        <v>0</v>
      </c>
      <c r="G255" s="107"/>
    </row>
    <row r="256" spans="1:7" outlineLevel="2">
      <c r="A256" s="90" t="s">
        <v>1478</v>
      </c>
      <c r="B256" s="119" t="s">
        <v>1199</v>
      </c>
      <c r="C256" s="45" t="s">
        <v>22</v>
      </c>
      <c r="D256" s="165">
        <v>200</v>
      </c>
      <c r="E256" s="198"/>
      <c r="F256" s="199">
        <f t="shared" si="18"/>
        <v>0</v>
      </c>
      <c r="G256" s="107"/>
    </row>
    <row r="257" spans="1:7" ht="23" outlineLevel="2">
      <c r="A257" s="90" t="s">
        <v>1479</v>
      </c>
      <c r="B257" s="119" t="s">
        <v>282</v>
      </c>
      <c r="C257" s="45" t="s">
        <v>31</v>
      </c>
      <c r="D257" s="165">
        <v>1</v>
      </c>
      <c r="E257" s="198"/>
      <c r="F257" s="199">
        <f t="shared" si="18"/>
        <v>0</v>
      </c>
      <c r="G257" s="107"/>
    </row>
    <row r="258" spans="1:7" outlineLevel="1">
      <c r="A258" s="87" t="s">
        <v>451</v>
      </c>
      <c r="B258" s="88" t="s">
        <v>1202</v>
      </c>
      <c r="C258" s="56"/>
      <c r="D258" s="56"/>
      <c r="E258" s="192"/>
      <c r="F258" s="178">
        <f>SUM(F259:F263)</f>
        <v>0</v>
      </c>
      <c r="G258" s="89"/>
    </row>
    <row r="259" spans="1:7" ht="27.65" customHeight="1" outlineLevel="2">
      <c r="A259" s="90" t="s">
        <v>1480</v>
      </c>
      <c r="B259" s="119" t="s">
        <v>1207</v>
      </c>
      <c r="C259" s="45" t="s">
        <v>14</v>
      </c>
      <c r="D259" s="165">
        <v>4</v>
      </c>
      <c r="E259" s="198"/>
      <c r="F259" s="199">
        <f>D259*E259</f>
        <v>0</v>
      </c>
      <c r="G259" s="107"/>
    </row>
    <row r="260" spans="1:7" ht="27.65" customHeight="1" outlineLevel="2">
      <c r="A260" s="90" t="s">
        <v>1481</v>
      </c>
      <c r="B260" s="119" t="s">
        <v>1482</v>
      </c>
      <c r="C260" s="45" t="s">
        <v>14</v>
      </c>
      <c r="D260" s="165">
        <v>5</v>
      </c>
      <c r="E260" s="198"/>
      <c r="F260" s="199">
        <f t="shared" ref="F260:F263" si="19">D260*E260</f>
        <v>0</v>
      </c>
      <c r="G260" s="107"/>
    </row>
    <row r="261" spans="1:7" outlineLevel="2">
      <c r="A261" s="90" t="s">
        <v>1483</v>
      </c>
      <c r="B261" s="119" t="s">
        <v>1209</v>
      </c>
      <c r="C261" s="45" t="s">
        <v>14</v>
      </c>
      <c r="D261" s="165">
        <v>6</v>
      </c>
      <c r="E261" s="198"/>
      <c r="F261" s="199">
        <f t="shared" si="19"/>
        <v>0</v>
      </c>
      <c r="G261" s="107"/>
    </row>
    <row r="262" spans="1:7" outlineLevel="2">
      <c r="A262" s="90" t="s">
        <v>1484</v>
      </c>
      <c r="B262" s="119" t="s">
        <v>1199</v>
      </c>
      <c r="C262" s="45" t="s">
        <v>22</v>
      </c>
      <c r="D262" s="165">
        <v>100</v>
      </c>
      <c r="E262" s="198"/>
      <c r="F262" s="199">
        <f t="shared" si="19"/>
        <v>0</v>
      </c>
      <c r="G262" s="107"/>
    </row>
    <row r="263" spans="1:7" ht="23" outlineLevel="2">
      <c r="A263" s="90" t="s">
        <v>1485</v>
      </c>
      <c r="B263" s="119" t="s">
        <v>282</v>
      </c>
      <c r="C263" s="45" t="s">
        <v>31</v>
      </c>
      <c r="D263" s="165">
        <v>1</v>
      </c>
      <c r="E263" s="198"/>
      <c r="F263" s="199">
        <f t="shared" si="19"/>
        <v>0</v>
      </c>
      <c r="G263" s="107"/>
    </row>
    <row r="264" spans="1:7" outlineLevel="1">
      <c r="A264" s="87" t="s">
        <v>452</v>
      </c>
      <c r="B264" s="88" t="s">
        <v>1486</v>
      </c>
      <c r="C264" s="56"/>
      <c r="D264" s="56"/>
      <c r="E264" s="192"/>
      <c r="F264" s="178">
        <f>SUM(F265:F273)</f>
        <v>0</v>
      </c>
      <c r="G264" s="89"/>
    </row>
    <row r="265" spans="1:7" outlineLevel="2">
      <c r="A265" s="90" t="s">
        <v>1487</v>
      </c>
      <c r="B265" s="119" t="s">
        <v>1488</v>
      </c>
      <c r="C265" s="45" t="s">
        <v>22</v>
      </c>
      <c r="D265" s="165">
        <v>150</v>
      </c>
      <c r="E265" s="198"/>
      <c r="F265" s="199">
        <f>D265*E265</f>
        <v>0</v>
      </c>
      <c r="G265" s="107"/>
    </row>
    <row r="266" spans="1:7" outlineLevel="2">
      <c r="A266" s="90" t="s">
        <v>1489</v>
      </c>
      <c r="B266" s="119" t="s">
        <v>1212</v>
      </c>
      <c r="C266" s="45" t="s">
        <v>543</v>
      </c>
      <c r="D266" s="165">
        <v>1</v>
      </c>
      <c r="E266" s="198"/>
      <c r="F266" s="199">
        <f t="shared" ref="F266:F273" si="20">D266*E266</f>
        <v>0</v>
      </c>
      <c r="G266" s="107"/>
    </row>
    <row r="267" spans="1:7" outlineLevel="2">
      <c r="A267" s="90" t="s">
        <v>1490</v>
      </c>
      <c r="B267" s="119" t="s">
        <v>1213</v>
      </c>
      <c r="C267" s="45" t="s">
        <v>543</v>
      </c>
      <c r="D267" s="165">
        <v>1</v>
      </c>
      <c r="E267" s="198"/>
      <c r="F267" s="199">
        <f t="shared" si="20"/>
        <v>0</v>
      </c>
      <c r="G267" s="107"/>
    </row>
    <row r="268" spans="1:7" outlineLevel="2">
      <c r="A268" s="90" t="s">
        <v>1491</v>
      </c>
      <c r="B268" s="119" t="s">
        <v>377</v>
      </c>
      <c r="C268" s="45" t="s">
        <v>14</v>
      </c>
      <c r="D268" s="165">
        <v>4</v>
      </c>
      <c r="E268" s="198"/>
      <c r="F268" s="199">
        <f t="shared" si="20"/>
        <v>0</v>
      </c>
      <c r="G268" s="107"/>
    </row>
    <row r="269" spans="1:7" outlineLevel="2">
      <c r="A269" s="90" t="s">
        <v>1492</v>
      </c>
      <c r="B269" s="119" t="s">
        <v>385</v>
      </c>
      <c r="C269" s="45" t="s">
        <v>22</v>
      </c>
      <c r="D269" s="165">
        <v>5</v>
      </c>
      <c r="E269" s="198"/>
      <c r="F269" s="199">
        <f t="shared" si="20"/>
        <v>0</v>
      </c>
      <c r="G269" s="107"/>
    </row>
    <row r="270" spans="1:7" outlineLevel="2">
      <c r="A270" s="90" t="s">
        <v>1493</v>
      </c>
      <c r="B270" s="119" t="s">
        <v>1214</v>
      </c>
      <c r="C270" s="45" t="s">
        <v>339</v>
      </c>
      <c r="D270" s="165">
        <v>100</v>
      </c>
      <c r="E270" s="198"/>
      <c r="F270" s="199">
        <f t="shared" si="20"/>
        <v>0</v>
      </c>
      <c r="G270" s="107"/>
    </row>
    <row r="271" spans="1:7" outlineLevel="2">
      <c r="A271" s="90" t="s">
        <v>1494</v>
      </c>
      <c r="B271" s="119" t="s">
        <v>1215</v>
      </c>
      <c r="C271" s="45" t="s">
        <v>339</v>
      </c>
      <c r="D271" s="165">
        <v>100</v>
      </c>
      <c r="E271" s="198"/>
      <c r="F271" s="199">
        <f t="shared" si="20"/>
        <v>0</v>
      </c>
      <c r="G271" s="107"/>
    </row>
    <row r="272" spans="1:7" outlineLevel="2">
      <c r="A272" s="90" t="s">
        <v>1495</v>
      </c>
      <c r="B272" s="119" t="s">
        <v>1496</v>
      </c>
      <c r="C272" s="45" t="s">
        <v>543</v>
      </c>
      <c r="D272" s="165">
        <v>1</v>
      </c>
      <c r="E272" s="198"/>
      <c r="F272" s="199">
        <f t="shared" si="20"/>
        <v>0</v>
      </c>
      <c r="G272" s="107"/>
    </row>
    <row r="273" spans="1:7" ht="23" outlineLevel="2">
      <c r="A273" s="90" t="s">
        <v>1497</v>
      </c>
      <c r="B273" s="119" t="s">
        <v>282</v>
      </c>
      <c r="C273" s="45" t="s">
        <v>31</v>
      </c>
      <c r="D273" s="165">
        <v>1</v>
      </c>
      <c r="E273" s="198"/>
      <c r="F273" s="199">
        <f t="shared" si="20"/>
        <v>0</v>
      </c>
      <c r="G273" s="107"/>
    </row>
    <row r="274" spans="1:7" outlineLevel="1">
      <c r="A274" s="87" t="s">
        <v>454</v>
      </c>
      <c r="B274" s="88" t="s">
        <v>1216</v>
      </c>
      <c r="C274" s="56"/>
      <c r="D274" s="56"/>
      <c r="E274" s="192"/>
      <c r="F274" s="178">
        <f>SUM(F275:F278)</f>
        <v>0</v>
      </c>
      <c r="G274" s="89"/>
    </row>
    <row r="275" spans="1:7" outlineLevel="2">
      <c r="A275" s="90" t="s">
        <v>1498</v>
      </c>
      <c r="B275" s="119" t="s">
        <v>1217</v>
      </c>
      <c r="C275" s="45" t="s">
        <v>22</v>
      </c>
      <c r="D275" s="165">
        <v>250</v>
      </c>
      <c r="E275" s="198"/>
      <c r="F275" s="199">
        <f>D275*E275</f>
        <v>0</v>
      </c>
      <c r="G275" s="107"/>
    </row>
    <row r="276" spans="1:7" outlineLevel="2">
      <c r="A276" s="90" t="s">
        <v>1499</v>
      </c>
      <c r="B276" s="119" t="s">
        <v>1218</v>
      </c>
      <c r="C276" s="45" t="s">
        <v>369</v>
      </c>
      <c r="D276" s="165">
        <v>4</v>
      </c>
      <c r="E276" s="198"/>
      <c r="F276" s="199">
        <f t="shared" ref="F276:F278" si="21">D276*E276</f>
        <v>0</v>
      </c>
      <c r="G276" s="107"/>
    </row>
    <row r="277" spans="1:7" outlineLevel="2">
      <c r="A277" s="90" t="s">
        <v>1500</v>
      </c>
      <c r="B277" s="119" t="s">
        <v>1219</v>
      </c>
      <c r="C277" s="45" t="s">
        <v>543</v>
      </c>
      <c r="D277" s="165">
        <v>1</v>
      </c>
      <c r="E277" s="198"/>
      <c r="F277" s="199">
        <f t="shared" si="21"/>
        <v>0</v>
      </c>
      <c r="G277" s="107"/>
    </row>
    <row r="278" spans="1:7" ht="23" outlineLevel="2">
      <c r="A278" s="90" t="s">
        <v>1501</v>
      </c>
      <c r="B278" s="119" t="s">
        <v>282</v>
      </c>
      <c r="C278" s="45" t="s">
        <v>31</v>
      </c>
      <c r="D278" s="165">
        <v>1</v>
      </c>
      <c r="E278" s="198"/>
      <c r="F278" s="199">
        <f t="shared" si="21"/>
        <v>0</v>
      </c>
      <c r="G278" s="107"/>
    </row>
    <row r="279" spans="1:7">
      <c r="A279" s="108" t="s">
        <v>505</v>
      </c>
      <c r="B279" s="109" t="s">
        <v>1309</v>
      </c>
      <c r="C279" s="110"/>
      <c r="D279" s="110"/>
      <c r="E279" s="200"/>
      <c r="F279" s="191"/>
      <c r="G279" s="112"/>
    </row>
    <row r="280" spans="1:7" outlineLevel="2">
      <c r="A280" s="90" t="s">
        <v>507</v>
      </c>
      <c r="B280" s="49"/>
      <c r="C280" s="45"/>
      <c r="D280" s="45"/>
      <c r="E280" s="193"/>
      <c r="F280" s="177"/>
      <c r="G280" s="98"/>
    </row>
    <row r="281" spans="1:7" outlineLevel="2">
      <c r="A281" s="90" t="s">
        <v>514</v>
      </c>
      <c r="B281" s="49"/>
      <c r="C281" s="45"/>
      <c r="D281" s="45"/>
      <c r="E281" s="193"/>
      <c r="F281" s="177"/>
      <c r="G281" s="98"/>
    </row>
    <row r="282" spans="1:7" outlineLevel="2">
      <c r="A282" s="90" t="s">
        <v>524</v>
      </c>
      <c r="B282" s="49"/>
      <c r="C282" s="45"/>
      <c r="D282" s="45"/>
      <c r="E282" s="193"/>
      <c r="F282" s="177"/>
      <c r="G282" s="98"/>
    </row>
    <row r="283" spans="1:7" outlineLevel="2">
      <c r="A283" s="90" t="s">
        <v>531</v>
      </c>
      <c r="B283" s="49"/>
      <c r="C283" s="45"/>
      <c r="D283" s="45"/>
      <c r="E283" s="193"/>
      <c r="F283" s="177"/>
      <c r="G283" s="98"/>
    </row>
  </sheetData>
  <mergeCells count="1">
    <mergeCell ref="A3:G3"/>
  </mergeCells>
  <phoneticPr fontId="177" type="noConversion"/>
  <printOptions horizontalCentered="1"/>
  <pageMargins left="0.51181102362204722" right="0.47244094488188981" top="0.6692913385826772" bottom="0.98425196850393704" header="0.15748031496062992" footer="0.47244094488188981"/>
  <pageSetup paperSize="9" scale="60" fitToHeight="0" orientation="portrait" r:id="rId1"/>
  <headerFooter scaleWithDoc="0" alignWithMargins="0">
    <oddFooter>&amp;L&amp;7Projekt: Terminal intermodalny w Zbąszynku, Loconi Intermodal S.A. 
File:&amp;F, Sheet:&amp;A&amp;C&amp;"Arial,Normalny"&amp;10&amp;K000000
&amp;"Calibri,Regular"&amp;8&amp;K000000#Confidentiality: Confidential&amp;"Cambria,Regular"&amp;K000000
&amp;R&amp;8&amp;P/&amp;N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2708A-B6C0-48C2-A75D-32584A7AB1D5}">
  <sheetPr>
    <pageSetUpPr fitToPage="1"/>
  </sheetPr>
  <dimension ref="A1:G94"/>
  <sheetViews>
    <sheetView view="pageBreakPreview" topLeftCell="A52" zoomScale="85" zoomScaleNormal="130" zoomScaleSheetLayoutView="85" workbookViewId="0">
      <selection activeCell="F75" sqref="F75"/>
    </sheetView>
  </sheetViews>
  <sheetFormatPr defaultRowHeight="14.5" outlineLevelRow="2"/>
  <cols>
    <col min="1" max="1" width="7.08984375" customWidth="1"/>
    <col min="2" max="2" width="83.54296875" customWidth="1"/>
    <col min="3" max="5" width="9.90625" customWidth="1"/>
    <col min="6" max="6" width="18.453125" customWidth="1"/>
    <col min="7" max="7" width="15.453125" customWidth="1"/>
    <col min="8" max="22" width="40.54296875" customWidth="1"/>
  </cols>
  <sheetData>
    <row r="1" spans="1:7" ht="96" customHeight="1">
      <c r="A1" s="26"/>
      <c r="B1" s="26"/>
      <c r="C1" s="26"/>
      <c r="D1" s="26"/>
      <c r="E1" s="26"/>
      <c r="F1" s="78"/>
      <c r="G1" s="26"/>
    </row>
    <row r="2" spans="1:7" ht="96" customHeight="1">
      <c r="A2" s="30"/>
      <c r="B2" s="30"/>
      <c r="C2" s="21"/>
      <c r="D2" s="163"/>
      <c r="E2" s="163"/>
      <c r="F2" s="31"/>
      <c r="G2" s="32"/>
    </row>
    <row r="3" spans="1:7" ht="18.5" thickBot="1">
      <c r="A3" s="245" t="s">
        <v>1502</v>
      </c>
      <c r="B3" s="245"/>
      <c r="C3" s="245"/>
      <c r="D3" s="245"/>
      <c r="E3" s="245"/>
      <c r="F3" s="245"/>
      <c r="G3" s="245"/>
    </row>
    <row r="4" spans="1:7" ht="54" customHeight="1">
      <c r="A4" s="147" t="s">
        <v>6</v>
      </c>
      <c r="B4" s="151" t="s">
        <v>7</v>
      </c>
      <c r="C4" s="150" t="s">
        <v>1583</v>
      </c>
      <c r="D4" s="127" t="s">
        <v>1584</v>
      </c>
      <c r="E4" s="34" t="s">
        <v>1588</v>
      </c>
      <c r="F4" s="152" t="s">
        <v>1589</v>
      </c>
      <c r="G4" s="146" t="s">
        <v>8</v>
      </c>
    </row>
    <row r="5" spans="1:7" ht="16" thickBot="1">
      <c r="A5" s="79"/>
      <c r="B5" s="80" t="s">
        <v>1503</v>
      </c>
      <c r="C5" s="80"/>
      <c r="D5" s="80"/>
      <c r="E5" s="80"/>
      <c r="F5" s="206">
        <f>F6+F17+F35+F65+F75+F86</f>
        <v>0</v>
      </c>
      <c r="G5" s="82"/>
    </row>
    <row r="6" spans="1:7">
      <c r="A6" s="83" t="s">
        <v>618</v>
      </c>
      <c r="B6" s="84" t="s">
        <v>619</v>
      </c>
      <c r="C6" s="85"/>
      <c r="D6" s="85"/>
      <c r="E6" s="194"/>
      <c r="F6" s="195">
        <f>SUM(F7:F16)</f>
        <v>0</v>
      </c>
      <c r="G6" s="86"/>
    </row>
    <row r="7" spans="1:7" outlineLevel="2">
      <c r="A7" s="90" t="s">
        <v>9</v>
      </c>
      <c r="B7" s="119" t="s">
        <v>622</v>
      </c>
      <c r="C7" s="45" t="s">
        <v>528</v>
      </c>
      <c r="D7" s="212">
        <v>7</v>
      </c>
      <c r="E7" s="198"/>
      <c r="F7" s="199">
        <f>D7*E7</f>
        <v>0</v>
      </c>
      <c r="G7" s="107"/>
    </row>
    <row r="8" spans="1:7" outlineLevel="2">
      <c r="A8" s="90" t="s">
        <v>10</v>
      </c>
      <c r="B8" s="119" t="s">
        <v>1504</v>
      </c>
      <c r="C8" s="45" t="s">
        <v>528</v>
      </c>
      <c r="D8" s="212">
        <v>7</v>
      </c>
      <c r="E8" s="198"/>
      <c r="F8" s="199">
        <f t="shared" ref="F8:F16" si="0">D8*E8</f>
        <v>0</v>
      </c>
      <c r="G8" s="107"/>
    </row>
    <row r="9" spans="1:7" outlineLevel="2">
      <c r="A9" s="90" t="s">
        <v>16</v>
      </c>
      <c r="B9" s="119" t="s">
        <v>626</v>
      </c>
      <c r="C9" s="45" t="s">
        <v>528</v>
      </c>
      <c r="D9" s="212">
        <v>2</v>
      </c>
      <c r="E9" s="198"/>
      <c r="F9" s="199">
        <f t="shared" si="0"/>
        <v>0</v>
      </c>
      <c r="G9" s="107"/>
    </row>
    <row r="10" spans="1:7" ht="23" outlineLevel="2">
      <c r="A10" s="90" t="s">
        <v>18</v>
      </c>
      <c r="B10" s="119" t="s">
        <v>1505</v>
      </c>
      <c r="C10" s="45" t="s">
        <v>528</v>
      </c>
      <c r="D10" s="212">
        <v>38.299999999999997</v>
      </c>
      <c r="E10" s="198"/>
      <c r="F10" s="199">
        <f t="shared" si="0"/>
        <v>0</v>
      </c>
      <c r="G10" s="107"/>
    </row>
    <row r="11" spans="1:7" ht="23" outlineLevel="2">
      <c r="A11" s="90" t="s">
        <v>20</v>
      </c>
      <c r="B11" s="119" t="s">
        <v>1506</v>
      </c>
      <c r="C11" s="45" t="s">
        <v>528</v>
      </c>
      <c r="D11" s="212">
        <v>20</v>
      </c>
      <c r="E11" s="198"/>
      <c r="F11" s="199">
        <f t="shared" si="0"/>
        <v>0</v>
      </c>
      <c r="G11" s="107"/>
    </row>
    <row r="12" spans="1:7" ht="23" outlineLevel="2">
      <c r="A12" s="90" t="s">
        <v>23</v>
      </c>
      <c r="B12" s="119" t="s">
        <v>1507</v>
      </c>
      <c r="C12" s="45" t="s">
        <v>528</v>
      </c>
      <c r="D12" s="212">
        <v>21.7</v>
      </c>
      <c r="E12" s="198"/>
      <c r="F12" s="199">
        <f t="shared" si="0"/>
        <v>0</v>
      </c>
      <c r="G12" s="107"/>
    </row>
    <row r="13" spans="1:7" outlineLevel="2">
      <c r="A13" s="90" t="s">
        <v>24</v>
      </c>
      <c r="B13" s="119" t="s">
        <v>1508</v>
      </c>
      <c r="C13" s="45" t="s">
        <v>31</v>
      </c>
      <c r="D13" s="212">
        <v>2</v>
      </c>
      <c r="E13" s="198"/>
      <c r="F13" s="199">
        <f t="shared" si="0"/>
        <v>0</v>
      </c>
      <c r="G13" s="107"/>
    </row>
    <row r="14" spans="1:7" outlineLevel="2">
      <c r="A14" s="90" t="s">
        <v>26</v>
      </c>
      <c r="B14" s="119" t="s">
        <v>1509</v>
      </c>
      <c r="C14" s="45" t="s">
        <v>31</v>
      </c>
      <c r="D14" s="212">
        <v>2</v>
      </c>
      <c r="E14" s="198"/>
      <c r="F14" s="199">
        <f t="shared" si="0"/>
        <v>0</v>
      </c>
      <c r="G14" s="107"/>
    </row>
    <row r="15" spans="1:7" ht="23" outlineLevel="2">
      <c r="A15" s="90" t="s">
        <v>27</v>
      </c>
      <c r="B15" s="119" t="s">
        <v>1510</v>
      </c>
      <c r="C15" s="45" t="s">
        <v>636</v>
      </c>
      <c r="D15" s="212">
        <v>1</v>
      </c>
      <c r="E15" s="198"/>
      <c r="F15" s="199">
        <f t="shared" si="0"/>
        <v>0</v>
      </c>
      <c r="G15" s="107"/>
    </row>
    <row r="16" spans="1:7" outlineLevel="2">
      <c r="A16" s="90" t="s">
        <v>29</v>
      </c>
      <c r="B16" s="119" t="s">
        <v>1511</v>
      </c>
      <c r="C16" s="45" t="s">
        <v>636</v>
      </c>
      <c r="D16" s="212">
        <v>1</v>
      </c>
      <c r="E16" s="198"/>
      <c r="F16" s="199">
        <f t="shared" si="0"/>
        <v>0</v>
      </c>
      <c r="G16" s="107"/>
    </row>
    <row r="17" spans="1:7">
      <c r="A17" s="108" t="s">
        <v>48</v>
      </c>
      <c r="B17" s="109" t="s">
        <v>764</v>
      </c>
      <c r="C17" s="110"/>
      <c r="D17" s="111"/>
      <c r="E17" s="200"/>
      <c r="F17" s="191">
        <f>F18+F21+F31</f>
        <v>0</v>
      </c>
      <c r="G17" s="112"/>
    </row>
    <row r="18" spans="1:7" outlineLevel="1">
      <c r="A18" s="87" t="s">
        <v>50</v>
      </c>
      <c r="B18" s="88" t="s">
        <v>515</v>
      </c>
      <c r="C18" s="56"/>
      <c r="D18" s="57"/>
      <c r="E18" s="192"/>
      <c r="F18" s="178">
        <f>SUM(F19:F20)</f>
        <v>0</v>
      </c>
      <c r="G18" s="89"/>
    </row>
    <row r="19" spans="1:7" outlineLevel="2">
      <c r="A19" s="90" t="s">
        <v>52</v>
      </c>
      <c r="B19" s="119" t="s">
        <v>765</v>
      </c>
      <c r="C19" s="45" t="s">
        <v>766</v>
      </c>
      <c r="D19" s="212">
        <v>650</v>
      </c>
      <c r="E19" s="198"/>
      <c r="F19" s="199">
        <f>D19*E19</f>
        <v>0</v>
      </c>
      <c r="G19" s="107"/>
    </row>
    <row r="20" spans="1:7" outlineLevel="2">
      <c r="A20" s="90" t="s">
        <v>54</v>
      </c>
      <c r="B20" s="119" t="s">
        <v>1629</v>
      </c>
      <c r="C20" s="45" t="s">
        <v>766</v>
      </c>
      <c r="D20" s="212">
        <v>820</v>
      </c>
      <c r="E20" s="198"/>
      <c r="F20" s="199">
        <f>D20*E20</f>
        <v>0</v>
      </c>
      <c r="G20" s="107"/>
    </row>
    <row r="21" spans="1:7" outlineLevel="1">
      <c r="A21" s="87" t="s">
        <v>768</v>
      </c>
      <c r="B21" s="88" t="s">
        <v>769</v>
      </c>
      <c r="C21" s="56"/>
      <c r="D21" s="57"/>
      <c r="E21" s="192"/>
      <c r="F21" s="178">
        <f>SUM(F22:F30)</f>
        <v>0</v>
      </c>
      <c r="G21" s="89"/>
    </row>
    <row r="22" spans="1:7" outlineLevel="2">
      <c r="A22" s="90" t="s">
        <v>121</v>
      </c>
      <c r="B22" s="119" t="s">
        <v>1358</v>
      </c>
      <c r="C22" s="45" t="s">
        <v>766</v>
      </c>
      <c r="D22" s="212">
        <v>14.5</v>
      </c>
      <c r="E22" s="198"/>
      <c r="F22" s="199">
        <f>D22*E22</f>
        <v>0</v>
      </c>
      <c r="G22" s="107"/>
    </row>
    <row r="23" spans="1:7" outlineLevel="2">
      <c r="A23" s="90" t="s">
        <v>122</v>
      </c>
      <c r="B23" s="119" t="s">
        <v>1359</v>
      </c>
      <c r="C23" s="45" t="s">
        <v>766</v>
      </c>
      <c r="D23" s="212">
        <v>3</v>
      </c>
      <c r="E23" s="198"/>
      <c r="F23" s="199">
        <f t="shared" ref="F23:F30" si="1">D23*E23</f>
        <v>0</v>
      </c>
      <c r="G23" s="107"/>
    </row>
    <row r="24" spans="1:7" outlineLevel="2">
      <c r="A24" s="90" t="s">
        <v>123</v>
      </c>
      <c r="B24" s="119" t="s">
        <v>771</v>
      </c>
      <c r="C24" s="45" t="s">
        <v>772</v>
      </c>
      <c r="D24" s="212">
        <v>240</v>
      </c>
      <c r="E24" s="198"/>
      <c r="F24" s="199">
        <f t="shared" si="1"/>
        <v>0</v>
      </c>
      <c r="G24" s="107"/>
    </row>
    <row r="25" spans="1:7" outlineLevel="2">
      <c r="A25" s="90" t="s">
        <v>125</v>
      </c>
      <c r="B25" s="119" t="s">
        <v>1363</v>
      </c>
      <c r="C25" s="45" t="s">
        <v>766</v>
      </c>
      <c r="D25" s="212">
        <v>1.5</v>
      </c>
      <c r="E25" s="198"/>
      <c r="F25" s="199">
        <f t="shared" si="1"/>
        <v>0</v>
      </c>
      <c r="G25" s="107"/>
    </row>
    <row r="26" spans="1:7" outlineLevel="2">
      <c r="A26" s="90" t="s">
        <v>775</v>
      </c>
      <c r="B26" s="119" t="s">
        <v>1365</v>
      </c>
      <c r="C26" s="45" t="s">
        <v>772</v>
      </c>
      <c r="D26" s="212">
        <v>240</v>
      </c>
      <c r="E26" s="198"/>
      <c r="F26" s="199">
        <f t="shared" si="1"/>
        <v>0</v>
      </c>
      <c r="G26" s="107"/>
    </row>
    <row r="27" spans="1:7" outlineLevel="2">
      <c r="A27" s="90" t="s">
        <v>1364</v>
      </c>
      <c r="B27" s="119" t="s">
        <v>1367</v>
      </c>
      <c r="C27" s="45" t="s">
        <v>766</v>
      </c>
      <c r="D27" s="212">
        <v>3.6</v>
      </c>
      <c r="E27" s="198"/>
      <c r="F27" s="199">
        <f t="shared" si="1"/>
        <v>0</v>
      </c>
      <c r="G27" s="107"/>
    </row>
    <row r="28" spans="1:7" outlineLevel="2">
      <c r="A28" s="90" t="s">
        <v>1366</v>
      </c>
      <c r="B28" s="119" t="s">
        <v>1369</v>
      </c>
      <c r="C28" s="45" t="s">
        <v>772</v>
      </c>
      <c r="D28" s="212">
        <v>300</v>
      </c>
      <c r="E28" s="198"/>
      <c r="F28" s="199">
        <f t="shared" si="1"/>
        <v>0</v>
      </c>
      <c r="G28" s="107"/>
    </row>
    <row r="29" spans="1:7" outlineLevel="2">
      <c r="A29" s="90" t="s">
        <v>1368</v>
      </c>
      <c r="B29" s="119" t="s">
        <v>1512</v>
      </c>
      <c r="C29" s="45" t="s">
        <v>766</v>
      </c>
      <c r="D29" s="212">
        <v>48</v>
      </c>
      <c r="E29" s="198"/>
      <c r="F29" s="199">
        <f t="shared" si="1"/>
        <v>0</v>
      </c>
      <c r="G29" s="107"/>
    </row>
    <row r="30" spans="1:7" outlineLevel="2">
      <c r="A30" s="90" t="s">
        <v>1513</v>
      </c>
      <c r="B30" s="119" t="s">
        <v>1369</v>
      </c>
      <c r="C30" s="45" t="s">
        <v>772</v>
      </c>
      <c r="D30" s="212">
        <v>3840</v>
      </c>
      <c r="E30" s="198"/>
      <c r="F30" s="199">
        <f t="shared" si="1"/>
        <v>0</v>
      </c>
      <c r="G30" s="107"/>
    </row>
    <row r="31" spans="1:7" outlineLevel="1">
      <c r="A31" s="87" t="s">
        <v>777</v>
      </c>
      <c r="B31" s="88" t="s">
        <v>1380</v>
      </c>
      <c r="C31" s="56"/>
      <c r="D31" s="57"/>
      <c r="E31" s="192"/>
      <c r="F31" s="178">
        <f>SUM(F32:F34)</f>
        <v>0</v>
      </c>
      <c r="G31" s="89"/>
    </row>
    <row r="32" spans="1:7" outlineLevel="2">
      <c r="A32" s="90" t="s">
        <v>128</v>
      </c>
      <c r="B32" s="119" t="s">
        <v>1381</v>
      </c>
      <c r="C32" s="45" t="s">
        <v>31</v>
      </c>
      <c r="D32" s="212">
        <v>6</v>
      </c>
      <c r="E32" s="198"/>
      <c r="F32" s="199">
        <f>D32*E32</f>
        <v>0</v>
      </c>
      <c r="G32" s="107"/>
    </row>
    <row r="33" spans="1:7" outlineLevel="2">
      <c r="A33" s="90" t="s">
        <v>780</v>
      </c>
      <c r="B33" s="119" t="s">
        <v>1382</v>
      </c>
      <c r="C33" s="45" t="s">
        <v>772</v>
      </c>
      <c r="D33" s="212">
        <v>380</v>
      </c>
      <c r="E33" s="198"/>
      <c r="F33" s="199">
        <f t="shared" ref="F33:F34" si="2">D33*E33</f>
        <v>0</v>
      </c>
      <c r="G33" s="107"/>
    </row>
    <row r="34" spans="1:7" outlineLevel="2">
      <c r="A34" s="90" t="s">
        <v>1514</v>
      </c>
      <c r="B34" s="119" t="s">
        <v>1383</v>
      </c>
      <c r="C34" s="45" t="s">
        <v>772</v>
      </c>
      <c r="D34" s="212">
        <v>670</v>
      </c>
      <c r="E34" s="198"/>
      <c r="F34" s="199">
        <f t="shared" si="2"/>
        <v>0</v>
      </c>
      <c r="G34" s="107"/>
    </row>
    <row r="35" spans="1:7" ht="36" customHeight="1">
      <c r="A35" s="108" t="s">
        <v>221</v>
      </c>
      <c r="B35" s="109" t="s">
        <v>794</v>
      </c>
      <c r="C35" s="116"/>
      <c r="D35" s="111"/>
      <c r="E35" s="190"/>
      <c r="F35" s="191">
        <f>F36+F45+F47+F61+F63</f>
        <v>0</v>
      </c>
      <c r="G35" s="112"/>
    </row>
    <row r="36" spans="1:7" outlineLevel="1">
      <c r="A36" s="87" t="s">
        <v>795</v>
      </c>
      <c r="B36" s="88" t="s">
        <v>796</v>
      </c>
      <c r="C36" s="56"/>
      <c r="D36" s="57"/>
      <c r="E36" s="192"/>
      <c r="F36" s="178">
        <f>SUM(F37:F44)</f>
        <v>0</v>
      </c>
      <c r="G36" s="89"/>
    </row>
    <row r="37" spans="1:7" ht="23" outlineLevel="2">
      <c r="A37" s="90" t="s">
        <v>224</v>
      </c>
      <c r="B37" s="119" t="s">
        <v>797</v>
      </c>
      <c r="C37" s="45" t="s">
        <v>22</v>
      </c>
      <c r="D37" s="212">
        <f>(10)*1.2</f>
        <v>12</v>
      </c>
      <c r="E37" s="198"/>
      <c r="F37" s="199">
        <f>D37*E37</f>
        <v>0</v>
      </c>
      <c r="G37" s="107"/>
    </row>
    <row r="38" spans="1:7" ht="23" outlineLevel="2">
      <c r="A38" s="90" t="s">
        <v>226</v>
      </c>
      <c r="B38" s="119" t="s">
        <v>798</v>
      </c>
      <c r="C38" s="45" t="s">
        <v>22</v>
      </c>
      <c r="D38" s="212">
        <v>5</v>
      </c>
      <c r="E38" s="198"/>
      <c r="F38" s="199">
        <f t="shared" ref="F38:F44" si="3">D38*E38</f>
        <v>0</v>
      </c>
      <c r="G38" s="107"/>
    </row>
    <row r="39" spans="1:7" ht="23" outlineLevel="2">
      <c r="A39" s="90" t="s">
        <v>228</v>
      </c>
      <c r="B39" s="119" t="s">
        <v>800</v>
      </c>
      <c r="C39" s="45" t="s">
        <v>22</v>
      </c>
      <c r="D39" s="212">
        <v>2</v>
      </c>
      <c r="E39" s="198"/>
      <c r="F39" s="199">
        <f t="shared" si="3"/>
        <v>0</v>
      </c>
      <c r="G39" s="107"/>
    </row>
    <row r="40" spans="1:7" outlineLevel="2">
      <c r="A40" s="90" t="s">
        <v>230</v>
      </c>
      <c r="B40" s="119" t="s">
        <v>802</v>
      </c>
      <c r="C40" s="45" t="s">
        <v>68</v>
      </c>
      <c r="D40" s="212">
        <v>1</v>
      </c>
      <c r="E40" s="198"/>
      <c r="F40" s="199">
        <f t="shared" si="3"/>
        <v>0</v>
      </c>
      <c r="G40" s="107"/>
    </row>
    <row r="41" spans="1:7" ht="23" outlineLevel="2">
      <c r="A41" s="90" t="s">
        <v>232</v>
      </c>
      <c r="B41" s="119" t="s">
        <v>803</v>
      </c>
      <c r="C41" s="45" t="s">
        <v>68</v>
      </c>
      <c r="D41" s="212">
        <v>1</v>
      </c>
      <c r="E41" s="198"/>
      <c r="F41" s="199">
        <f t="shared" si="3"/>
        <v>0</v>
      </c>
      <c r="G41" s="107"/>
    </row>
    <row r="42" spans="1:7" ht="23" outlineLevel="2">
      <c r="A42" s="90" t="s">
        <v>234</v>
      </c>
      <c r="B42" s="119" t="s">
        <v>1385</v>
      </c>
      <c r="C42" s="45" t="s">
        <v>68</v>
      </c>
      <c r="D42" s="212">
        <v>2</v>
      </c>
      <c r="E42" s="198"/>
      <c r="F42" s="199">
        <f t="shared" si="3"/>
        <v>0</v>
      </c>
      <c r="G42" s="107"/>
    </row>
    <row r="43" spans="1:7" ht="23" outlineLevel="2">
      <c r="A43" s="90" t="s">
        <v>236</v>
      </c>
      <c r="B43" s="119" t="s">
        <v>805</v>
      </c>
      <c r="C43" s="45" t="s">
        <v>68</v>
      </c>
      <c r="D43" s="212">
        <v>1</v>
      </c>
      <c r="E43" s="198"/>
      <c r="F43" s="199">
        <f t="shared" si="3"/>
        <v>0</v>
      </c>
      <c r="G43" s="107"/>
    </row>
    <row r="44" spans="1:7" outlineLevel="2">
      <c r="A44" s="90" t="s">
        <v>238</v>
      </c>
      <c r="B44" s="119" t="s">
        <v>810</v>
      </c>
      <c r="C44" s="45" t="s">
        <v>22</v>
      </c>
      <c r="D44" s="212">
        <v>1.5</v>
      </c>
      <c r="E44" s="198"/>
      <c r="F44" s="199">
        <f t="shared" si="3"/>
        <v>0</v>
      </c>
      <c r="G44" s="107"/>
    </row>
    <row r="45" spans="1:7" outlineLevel="1">
      <c r="A45" s="87" t="s">
        <v>815</v>
      </c>
      <c r="B45" s="88" t="s">
        <v>816</v>
      </c>
      <c r="C45" s="56"/>
      <c r="D45" s="57"/>
      <c r="E45" s="192"/>
      <c r="F45" s="178">
        <f>F46</f>
        <v>0</v>
      </c>
      <c r="G45" s="89"/>
    </row>
    <row r="46" spans="1:7" outlineLevel="2">
      <c r="A46" s="90" t="s">
        <v>265</v>
      </c>
      <c r="B46" s="119" t="s">
        <v>1388</v>
      </c>
      <c r="C46" s="45"/>
      <c r="D46" s="212"/>
      <c r="E46" s="198"/>
      <c r="F46" s="199">
        <f>D46*E46</f>
        <v>0</v>
      </c>
      <c r="G46" s="107"/>
    </row>
    <row r="47" spans="1:7" outlineLevel="1">
      <c r="A47" s="87" t="s">
        <v>824</v>
      </c>
      <c r="B47" s="88" t="s">
        <v>828</v>
      </c>
      <c r="C47" s="56"/>
      <c r="D47" s="57"/>
      <c r="E47" s="192"/>
      <c r="F47" s="178">
        <f>SUM(F48:F60)</f>
        <v>0</v>
      </c>
      <c r="G47" s="89"/>
    </row>
    <row r="48" spans="1:7" ht="23" outlineLevel="2">
      <c r="A48" s="90" t="s">
        <v>284</v>
      </c>
      <c r="B48" s="119" t="s">
        <v>1515</v>
      </c>
      <c r="C48" s="45" t="s">
        <v>22</v>
      </c>
      <c r="D48" s="212">
        <f>8*1.2</f>
        <v>9.6</v>
      </c>
      <c r="E48" s="198"/>
      <c r="F48" s="199">
        <f>D48*E48</f>
        <v>0</v>
      </c>
      <c r="G48" s="107"/>
    </row>
    <row r="49" spans="1:7" ht="23" outlineLevel="2">
      <c r="A49" s="90" t="s">
        <v>285</v>
      </c>
      <c r="B49" s="119" t="s">
        <v>833</v>
      </c>
      <c r="C49" s="45" t="s">
        <v>22</v>
      </c>
      <c r="D49" s="212">
        <v>2</v>
      </c>
      <c r="E49" s="198"/>
      <c r="F49" s="199">
        <f t="shared" ref="F49:F60" si="4">D49*E49</f>
        <v>0</v>
      </c>
      <c r="G49" s="107"/>
    </row>
    <row r="50" spans="1:7" outlineLevel="2">
      <c r="A50" s="90" t="s">
        <v>286</v>
      </c>
      <c r="B50" s="119" t="s">
        <v>1516</v>
      </c>
      <c r="C50" s="45" t="s">
        <v>22</v>
      </c>
      <c r="D50" s="212">
        <v>15</v>
      </c>
      <c r="E50" s="198"/>
      <c r="F50" s="199">
        <f t="shared" si="4"/>
        <v>0</v>
      </c>
      <c r="G50" s="107"/>
    </row>
    <row r="51" spans="1:7" ht="23" outlineLevel="2">
      <c r="A51" s="90" t="s">
        <v>287</v>
      </c>
      <c r="B51" s="49" t="s">
        <v>836</v>
      </c>
      <c r="C51" s="45" t="s">
        <v>22</v>
      </c>
      <c r="D51" s="43">
        <v>2</v>
      </c>
      <c r="E51" s="193"/>
      <c r="F51" s="199">
        <f t="shared" si="4"/>
        <v>0</v>
      </c>
      <c r="G51" s="98"/>
    </row>
    <row r="52" spans="1:7" ht="34.5" outlineLevel="2">
      <c r="A52" s="90" t="s">
        <v>288</v>
      </c>
      <c r="B52" s="49" t="s">
        <v>1517</v>
      </c>
      <c r="C52" s="45" t="s">
        <v>22</v>
      </c>
      <c r="D52" s="43">
        <f>D48</f>
        <v>9.6</v>
      </c>
      <c r="E52" s="193"/>
      <c r="F52" s="199">
        <f t="shared" si="4"/>
        <v>0</v>
      </c>
      <c r="G52" s="98"/>
    </row>
    <row r="53" spans="1:7" ht="34.5" outlineLevel="2">
      <c r="A53" s="90" t="s">
        <v>289</v>
      </c>
      <c r="B53" s="49" t="s">
        <v>842</v>
      </c>
      <c r="C53" s="45" t="s">
        <v>22</v>
      </c>
      <c r="D53" s="43">
        <f>D49</f>
        <v>2</v>
      </c>
      <c r="E53" s="193"/>
      <c r="F53" s="199">
        <f t="shared" si="4"/>
        <v>0</v>
      </c>
      <c r="G53" s="98"/>
    </row>
    <row r="54" spans="1:7" ht="34.5" outlineLevel="2">
      <c r="A54" s="90" t="s">
        <v>290</v>
      </c>
      <c r="B54" s="49" t="s">
        <v>848</v>
      </c>
      <c r="C54" s="45" t="s">
        <v>22</v>
      </c>
      <c r="D54" s="43">
        <f>D51</f>
        <v>2</v>
      </c>
      <c r="E54" s="193"/>
      <c r="F54" s="199">
        <f t="shared" si="4"/>
        <v>0</v>
      </c>
      <c r="G54" s="98"/>
    </row>
    <row r="55" spans="1:7" outlineLevel="2">
      <c r="A55" s="90" t="s">
        <v>291</v>
      </c>
      <c r="B55" s="49" t="s">
        <v>1518</v>
      </c>
      <c r="C55" s="45" t="s">
        <v>68</v>
      </c>
      <c r="D55" s="43">
        <v>1</v>
      </c>
      <c r="E55" s="193"/>
      <c r="F55" s="199">
        <f t="shared" si="4"/>
        <v>0</v>
      </c>
      <c r="G55" s="98"/>
    </row>
    <row r="56" spans="1:7" outlineLevel="2">
      <c r="A56" s="90" t="s">
        <v>292</v>
      </c>
      <c r="B56" s="49" t="s">
        <v>1519</v>
      </c>
      <c r="C56" s="45" t="s">
        <v>68</v>
      </c>
      <c r="D56" s="43">
        <v>1</v>
      </c>
      <c r="E56" s="193"/>
      <c r="F56" s="199">
        <f t="shared" si="4"/>
        <v>0</v>
      </c>
      <c r="G56" s="98"/>
    </row>
    <row r="57" spans="1:7" outlineLevel="2">
      <c r="A57" s="90" t="s">
        <v>293</v>
      </c>
      <c r="B57" s="49" t="s">
        <v>1520</v>
      </c>
      <c r="C57" s="45" t="s">
        <v>68</v>
      </c>
      <c r="D57" s="43">
        <v>3</v>
      </c>
      <c r="E57" s="193"/>
      <c r="F57" s="199">
        <f t="shared" si="4"/>
        <v>0</v>
      </c>
      <c r="G57" s="98"/>
    </row>
    <row r="58" spans="1:7" ht="23" outlineLevel="2">
      <c r="A58" s="90" t="s">
        <v>1521</v>
      </c>
      <c r="B58" s="49" t="s">
        <v>1393</v>
      </c>
      <c r="C58" s="45" t="s">
        <v>68</v>
      </c>
      <c r="D58" s="43">
        <v>1</v>
      </c>
      <c r="E58" s="193"/>
      <c r="F58" s="199">
        <f t="shared" si="4"/>
        <v>0</v>
      </c>
      <c r="G58" s="98"/>
    </row>
    <row r="59" spans="1:7" outlineLevel="2">
      <c r="A59" s="90" t="s">
        <v>1522</v>
      </c>
      <c r="B59" s="49" t="s">
        <v>867</v>
      </c>
      <c r="C59" s="45" t="s">
        <v>68</v>
      </c>
      <c r="D59" s="43">
        <v>1</v>
      </c>
      <c r="E59" s="193"/>
      <c r="F59" s="199">
        <f t="shared" si="4"/>
        <v>0</v>
      </c>
      <c r="G59" s="98"/>
    </row>
    <row r="60" spans="1:7" outlineLevel="2">
      <c r="A60" s="90" t="s">
        <v>1523</v>
      </c>
      <c r="B60" s="49" t="s">
        <v>1524</v>
      </c>
      <c r="C60" s="45" t="s">
        <v>22</v>
      </c>
      <c r="D60" s="43">
        <v>1.5</v>
      </c>
      <c r="E60" s="193"/>
      <c r="F60" s="199">
        <f t="shared" si="4"/>
        <v>0</v>
      </c>
      <c r="G60" s="98"/>
    </row>
    <row r="61" spans="1:7" outlineLevel="1">
      <c r="A61" s="87" t="s">
        <v>827</v>
      </c>
      <c r="B61" s="88" t="s">
        <v>1525</v>
      </c>
      <c r="C61" s="56"/>
      <c r="D61" s="57"/>
      <c r="E61" s="192"/>
      <c r="F61" s="178">
        <f>F62</f>
        <v>0</v>
      </c>
      <c r="G61" s="89"/>
    </row>
    <row r="62" spans="1:7" ht="103.5" outlineLevel="2">
      <c r="A62" s="90" t="s">
        <v>295</v>
      </c>
      <c r="B62" s="119" t="s">
        <v>1526</v>
      </c>
      <c r="C62" s="45" t="s">
        <v>68</v>
      </c>
      <c r="D62" s="212">
        <v>1</v>
      </c>
      <c r="E62" s="198"/>
      <c r="F62" s="199">
        <f>D62*E62</f>
        <v>0</v>
      </c>
      <c r="G62" s="107"/>
    </row>
    <row r="63" spans="1:7" outlineLevel="1">
      <c r="A63" s="87" t="s">
        <v>1527</v>
      </c>
      <c r="B63" s="88" t="s">
        <v>1528</v>
      </c>
      <c r="C63" s="56"/>
      <c r="D63" s="57"/>
      <c r="E63" s="192"/>
      <c r="F63" s="178">
        <f>F64</f>
        <v>0</v>
      </c>
      <c r="G63" s="89"/>
    </row>
    <row r="64" spans="1:7" ht="126.5" outlineLevel="2">
      <c r="A64" s="90" t="s">
        <v>319</v>
      </c>
      <c r="B64" s="119" t="s">
        <v>1529</v>
      </c>
      <c r="C64" s="45" t="s">
        <v>68</v>
      </c>
      <c r="D64" s="212">
        <v>1</v>
      </c>
      <c r="E64" s="198"/>
      <c r="F64" s="199">
        <f>D64*E64</f>
        <v>0</v>
      </c>
      <c r="G64" s="107"/>
    </row>
    <row r="65" spans="1:7">
      <c r="A65" s="108" t="s">
        <v>392</v>
      </c>
      <c r="B65" s="109" t="s">
        <v>886</v>
      </c>
      <c r="C65" s="110"/>
      <c r="D65" s="111"/>
      <c r="E65" s="200"/>
      <c r="F65" s="191">
        <f>F66</f>
        <v>0</v>
      </c>
      <c r="G65" s="112"/>
    </row>
    <row r="66" spans="1:7" outlineLevel="1">
      <c r="A66" s="87" t="s">
        <v>394</v>
      </c>
      <c r="B66" s="88" t="s">
        <v>1530</v>
      </c>
      <c r="C66" s="56" t="s">
        <v>888</v>
      </c>
      <c r="D66" s="57" t="s">
        <v>888</v>
      </c>
      <c r="E66" s="192"/>
      <c r="F66" s="178">
        <f>SUM(F67:F74)</f>
        <v>0</v>
      </c>
      <c r="G66" s="89" t="s">
        <v>888</v>
      </c>
    </row>
    <row r="67" spans="1:7" ht="46" outlineLevel="2">
      <c r="A67" s="90" t="s">
        <v>396</v>
      </c>
      <c r="B67" s="49" t="s">
        <v>1531</v>
      </c>
      <c r="C67" s="45" t="s">
        <v>812</v>
      </c>
      <c r="D67" s="43">
        <v>1</v>
      </c>
      <c r="E67" s="193"/>
      <c r="F67" s="177">
        <f>D67*E67</f>
        <v>0</v>
      </c>
      <c r="G67" s="98"/>
    </row>
    <row r="68" spans="1:7" ht="23" outlineLevel="2">
      <c r="A68" s="90" t="s">
        <v>397</v>
      </c>
      <c r="B68" s="49" t="s">
        <v>1532</v>
      </c>
      <c r="C68" s="45" t="s">
        <v>42</v>
      </c>
      <c r="D68" s="43">
        <v>4</v>
      </c>
      <c r="E68" s="193"/>
      <c r="F68" s="177">
        <f t="shared" ref="F68:F74" si="5">D68*E68</f>
        <v>0</v>
      </c>
      <c r="G68" s="98"/>
    </row>
    <row r="69" spans="1:7" ht="46" outlineLevel="2">
      <c r="A69" s="90" t="s">
        <v>399</v>
      </c>
      <c r="B69" s="49" t="s">
        <v>1533</v>
      </c>
      <c r="C69" s="45" t="s">
        <v>47</v>
      </c>
      <c r="D69" s="43">
        <v>2</v>
      </c>
      <c r="E69" s="193"/>
      <c r="F69" s="177">
        <f t="shared" si="5"/>
        <v>0</v>
      </c>
      <c r="G69" s="98"/>
    </row>
    <row r="70" spans="1:7" ht="34.5" outlineLevel="2">
      <c r="A70" s="90" t="s">
        <v>400</v>
      </c>
      <c r="B70" s="49" t="s">
        <v>1534</v>
      </c>
      <c r="C70" s="45" t="s">
        <v>812</v>
      </c>
      <c r="D70" s="43">
        <v>1</v>
      </c>
      <c r="E70" s="193"/>
      <c r="F70" s="177">
        <f t="shared" si="5"/>
        <v>0</v>
      </c>
      <c r="G70" s="98"/>
    </row>
    <row r="71" spans="1:7" outlineLevel="2">
      <c r="A71" s="90" t="s">
        <v>401</v>
      </c>
      <c r="B71" s="49" t="s">
        <v>1535</v>
      </c>
      <c r="C71" s="45" t="s">
        <v>14</v>
      </c>
      <c r="D71" s="43">
        <v>1</v>
      </c>
      <c r="E71" s="193"/>
      <c r="F71" s="177">
        <f t="shared" si="5"/>
        <v>0</v>
      </c>
      <c r="G71" s="98"/>
    </row>
    <row r="72" spans="1:7" ht="23" outlineLevel="2">
      <c r="A72" s="90" t="s">
        <v>894</v>
      </c>
      <c r="B72" s="49" t="s">
        <v>1536</v>
      </c>
      <c r="C72" s="45" t="s">
        <v>14</v>
      </c>
      <c r="D72" s="43">
        <v>1</v>
      </c>
      <c r="E72" s="193"/>
      <c r="F72" s="177">
        <f t="shared" si="5"/>
        <v>0</v>
      </c>
      <c r="G72" s="98"/>
    </row>
    <row r="73" spans="1:7" ht="23" outlineLevel="2">
      <c r="A73" s="90" t="s">
        <v>896</v>
      </c>
      <c r="B73" s="49" t="s">
        <v>1537</v>
      </c>
      <c r="C73" s="45" t="s">
        <v>812</v>
      </c>
      <c r="D73" s="43">
        <v>2</v>
      </c>
      <c r="E73" s="193"/>
      <c r="F73" s="177">
        <f t="shared" si="5"/>
        <v>0</v>
      </c>
      <c r="G73" s="98"/>
    </row>
    <row r="74" spans="1:7" outlineLevel="2">
      <c r="A74" s="90" t="s">
        <v>897</v>
      </c>
      <c r="B74" s="49" t="s">
        <v>1538</v>
      </c>
      <c r="C74" s="45" t="s">
        <v>812</v>
      </c>
      <c r="D74" s="43">
        <v>1</v>
      </c>
      <c r="E74" s="193"/>
      <c r="F74" s="177">
        <f t="shared" si="5"/>
        <v>0</v>
      </c>
      <c r="G74" s="98"/>
    </row>
    <row r="75" spans="1:7">
      <c r="A75" s="108" t="s">
        <v>1539</v>
      </c>
      <c r="B75" s="109" t="s">
        <v>1157</v>
      </c>
      <c r="C75" s="110"/>
      <c r="D75" s="111"/>
      <c r="E75" s="200"/>
      <c r="F75" s="191">
        <f>SUM(F76:F85)</f>
        <v>0</v>
      </c>
      <c r="G75" s="112"/>
    </row>
    <row r="76" spans="1:7" outlineLevel="2">
      <c r="A76" s="90" t="s">
        <v>447</v>
      </c>
      <c r="B76" s="119" t="s">
        <v>1540</v>
      </c>
      <c r="C76" s="45" t="s">
        <v>668</v>
      </c>
      <c r="D76" s="212">
        <v>200</v>
      </c>
      <c r="E76" s="198"/>
      <c r="F76" s="199">
        <f>D76*E76</f>
        <v>0</v>
      </c>
      <c r="G76" s="107"/>
    </row>
    <row r="77" spans="1:7" outlineLevel="2">
      <c r="A77" s="90" t="s">
        <v>449</v>
      </c>
      <c r="B77" s="119" t="s">
        <v>1541</v>
      </c>
      <c r="C77" s="45" t="s">
        <v>668</v>
      </c>
      <c r="D77" s="212">
        <v>200</v>
      </c>
      <c r="E77" s="198"/>
      <c r="F77" s="199">
        <f t="shared" ref="F77:F85" si="6">D77*E77</f>
        <v>0</v>
      </c>
      <c r="G77" s="107"/>
    </row>
    <row r="78" spans="1:7" outlineLevel="2">
      <c r="A78" s="90" t="s">
        <v>451</v>
      </c>
      <c r="B78" s="119" t="s">
        <v>1542</v>
      </c>
      <c r="C78" s="45" t="s">
        <v>14</v>
      </c>
      <c r="D78" s="212">
        <v>6</v>
      </c>
      <c r="E78" s="198"/>
      <c r="F78" s="199">
        <f t="shared" si="6"/>
        <v>0</v>
      </c>
      <c r="G78" s="107"/>
    </row>
    <row r="79" spans="1:7" outlineLevel="2">
      <c r="A79" s="90" t="s">
        <v>452</v>
      </c>
      <c r="B79" s="119" t="s">
        <v>1543</v>
      </c>
      <c r="C79" s="45" t="s">
        <v>14</v>
      </c>
      <c r="D79" s="212">
        <v>2</v>
      </c>
      <c r="E79" s="198"/>
      <c r="F79" s="199">
        <f t="shared" si="6"/>
        <v>0</v>
      </c>
      <c r="G79" s="107"/>
    </row>
    <row r="80" spans="1:7" outlineLevel="2">
      <c r="A80" s="90" t="s">
        <v>454</v>
      </c>
      <c r="B80" s="119" t="s">
        <v>1544</v>
      </c>
      <c r="C80" s="45" t="s">
        <v>14</v>
      </c>
      <c r="D80" s="212">
        <v>3</v>
      </c>
      <c r="E80" s="198"/>
      <c r="F80" s="199">
        <f t="shared" si="6"/>
        <v>0</v>
      </c>
      <c r="G80" s="107"/>
    </row>
    <row r="81" spans="1:7" outlineLevel="2">
      <c r="A81" s="90" t="s">
        <v>456</v>
      </c>
      <c r="B81" s="119" t="s">
        <v>1545</v>
      </c>
      <c r="C81" s="45" t="s">
        <v>14</v>
      </c>
      <c r="D81" s="212">
        <v>100</v>
      </c>
      <c r="E81" s="198"/>
      <c r="F81" s="199">
        <f t="shared" si="6"/>
        <v>0</v>
      </c>
      <c r="G81" s="107"/>
    </row>
    <row r="82" spans="1:7" outlineLevel="2">
      <c r="A82" s="90" t="s">
        <v>458</v>
      </c>
      <c r="B82" s="119" t="s">
        <v>1546</v>
      </c>
      <c r="C82" s="45" t="s">
        <v>22</v>
      </c>
      <c r="D82" s="212">
        <v>120</v>
      </c>
      <c r="E82" s="198"/>
      <c r="F82" s="199">
        <f t="shared" si="6"/>
        <v>0</v>
      </c>
      <c r="G82" s="107"/>
    </row>
    <row r="83" spans="1:7" outlineLevel="2">
      <c r="A83" s="90" t="s">
        <v>460</v>
      </c>
      <c r="B83" s="119" t="s">
        <v>1547</v>
      </c>
      <c r="C83" s="45" t="s">
        <v>22</v>
      </c>
      <c r="D83" s="212">
        <v>100</v>
      </c>
      <c r="E83" s="198"/>
      <c r="F83" s="199">
        <f t="shared" si="6"/>
        <v>0</v>
      </c>
      <c r="G83" s="107"/>
    </row>
    <row r="84" spans="1:7" outlineLevel="2">
      <c r="A84" s="90" t="s">
        <v>462</v>
      </c>
      <c r="B84" s="119" t="s">
        <v>1548</v>
      </c>
      <c r="C84" s="45" t="s">
        <v>14</v>
      </c>
      <c r="D84" s="212">
        <v>1</v>
      </c>
      <c r="E84" s="198"/>
      <c r="F84" s="199">
        <f t="shared" si="6"/>
        <v>0</v>
      </c>
      <c r="G84" s="107"/>
    </row>
    <row r="85" spans="1:7" outlineLevel="2">
      <c r="A85" s="90" t="s">
        <v>464</v>
      </c>
      <c r="B85" s="119" t="s">
        <v>1549</v>
      </c>
      <c r="C85" s="45" t="s">
        <v>812</v>
      </c>
      <c r="D85" s="212">
        <v>1</v>
      </c>
      <c r="E85" s="198"/>
      <c r="F85" s="199">
        <f t="shared" si="6"/>
        <v>0</v>
      </c>
      <c r="G85" s="107"/>
    </row>
    <row r="86" spans="1:7">
      <c r="A86" s="108" t="s">
        <v>505</v>
      </c>
      <c r="B86" s="109" t="s">
        <v>1309</v>
      </c>
      <c r="C86" s="110"/>
      <c r="D86" s="110"/>
      <c r="E86" s="110"/>
      <c r="F86" s="111"/>
      <c r="G86" s="112"/>
    </row>
    <row r="87" spans="1:7" outlineLevel="2">
      <c r="A87" s="90" t="s">
        <v>507</v>
      </c>
      <c r="B87" s="49"/>
      <c r="C87" s="45"/>
      <c r="D87" s="45"/>
      <c r="E87" s="45"/>
      <c r="F87" s="43"/>
      <c r="G87" s="98"/>
    </row>
    <row r="88" spans="1:7" outlineLevel="2">
      <c r="A88" s="90" t="s">
        <v>514</v>
      </c>
      <c r="B88" s="49"/>
      <c r="C88" s="45"/>
      <c r="D88" s="45"/>
      <c r="E88" s="45"/>
      <c r="F88" s="43"/>
      <c r="G88" s="98"/>
    </row>
    <row r="89" spans="1:7" outlineLevel="2">
      <c r="A89" s="90" t="s">
        <v>524</v>
      </c>
      <c r="B89" s="49"/>
      <c r="C89" s="45"/>
      <c r="D89" s="45"/>
      <c r="E89" s="45"/>
      <c r="F89" s="43"/>
      <c r="G89" s="98"/>
    </row>
    <row r="90" spans="1:7" outlineLevel="2">
      <c r="A90" s="90" t="s">
        <v>531</v>
      </c>
      <c r="B90" s="49"/>
      <c r="C90" s="45"/>
      <c r="D90" s="45"/>
      <c r="E90" s="45"/>
      <c r="F90" s="43"/>
      <c r="G90" s="98"/>
    </row>
    <row r="91" spans="1:7" outlineLevel="2">
      <c r="A91" s="90"/>
      <c r="B91" s="49"/>
      <c r="C91" s="45"/>
      <c r="D91" s="45"/>
      <c r="E91" s="45"/>
      <c r="F91" s="43"/>
      <c r="G91" s="98"/>
    </row>
    <row r="92" spans="1:7" outlineLevel="2">
      <c r="A92" s="90"/>
      <c r="B92" s="49"/>
      <c r="C92" s="45"/>
      <c r="D92" s="45"/>
      <c r="E92" s="45"/>
      <c r="F92" s="43"/>
      <c r="G92" s="98"/>
    </row>
    <row r="93" spans="1:7" outlineLevel="2">
      <c r="A93" s="90"/>
      <c r="B93" s="49"/>
      <c r="C93" s="45"/>
      <c r="D93" s="45"/>
      <c r="E93" s="45"/>
      <c r="F93" s="43"/>
      <c r="G93" s="98"/>
    </row>
    <row r="94" spans="1:7" outlineLevel="2">
      <c r="A94" s="90"/>
      <c r="B94" s="49"/>
      <c r="C94" s="45"/>
      <c r="D94" s="45"/>
      <c r="E94" s="45"/>
      <c r="F94" s="43"/>
      <c r="G94" s="98"/>
    </row>
  </sheetData>
  <mergeCells count="1">
    <mergeCell ref="A3:G3"/>
  </mergeCells>
  <phoneticPr fontId="177" type="noConversion"/>
  <printOptions horizontalCentered="1"/>
  <pageMargins left="0.51181102362204722" right="0.47244094488188981" top="0.6692913385826772" bottom="0.98425196850393704" header="0.15748031496062992" footer="0.47244094488188981"/>
  <pageSetup paperSize="9" scale="60" fitToHeight="0" orientation="portrait" r:id="rId1"/>
  <headerFooter scaleWithDoc="0" alignWithMargins="0">
    <oddFooter>&amp;L&amp;7Projekt: Terminal intermodalny w Zbąszynku, Loconi Intermodal S.A. 
File:&amp;F, Sheet:&amp;A&amp;C&amp;"Arial,Normalny"&amp;10&amp;K000000
&amp;"Calibri,Regular"&amp;8&amp;K000000#Confidentiality: Confidential&amp;"Cambria,Regular"&amp;K000000
&amp;R&amp;8&amp;P/&amp;N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ACA4C-3EEB-4874-95ED-CB804D9090E8}">
  <sheetPr>
    <pageSetUpPr fitToPage="1"/>
  </sheetPr>
  <dimension ref="A1:G6"/>
  <sheetViews>
    <sheetView view="pageBreakPreview" zoomScale="115" zoomScaleNormal="90" zoomScaleSheetLayoutView="115" workbookViewId="0">
      <selection activeCell="F6" sqref="F6"/>
    </sheetView>
  </sheetViews>
  <sheetFormatPr defaultRowHeight="14.5"/>
  <cols>
    <col min="1" max="1" width="7.08984375" customWidth="1"/>
    <col min="2" max="2" width="83.54296875" customWidth="1"/>
    <col min="3" max="3" width="19.6328125" bestFit="1" customWidth="1"/>
    <col min="4" max="4" width="9.90625" customWidth="1"/>
    <col min="5" max="6" width="18.453125" customWidth="1"/>
    <col min="7" max="7" width="15.453125" customWidth="1"/>
    <col min="8" max="22" width="40.54296875" customWidth="1"/>
  </cols>
  <sheetData>
    <row r="1" spans="1:7" ht="96" customHeight="1">
      <c r="A1" s="26"/>
      <c r="B1" s="126"/>
      <c r="C1" s="26"/>
      <c r="D1" s="26"/>
      <c r="E1" s="78"/>
      <c r="F1" s="78"/>
      <c r="G1" s="26"/>
    </row>
    <row r="2" spans="1:7" ht="96" customHeight="1">
      <c r="A2" s="30"/>
      <c r="B2" s="30"/>
      <c r="C2" s="21"/>
      <c r="D2" s="21"/>
      <c r="E2" s="31"/>
      <c r="F2" s="153"/>
      <c r="G2" s="32"/>
    </row>
    <row r="3" spans="1:7" ht="18.5" thickBot="1">
      <c r="A3" s="245" t="s">
        <v>1550</v>
      </c>
      <c r="B3" s="245"/>
      <c r="C3" s="245"/>
      <c r="D3" s="245"/>
      <c r="E3" s="245"/>
      <c r="F3" s="245"/>
      <c r="G3" s="245"/>
    </row>
    <row r="4" spans="1:7" ht="26.4" customHeight="1">
      <c r="A4" s="147" t="s">
        <v>6</v>
      </c>
      <c r="B4" s="151" t="s">
        <v>7</v>
      </c>
      <c r="C4" s="150" t="s">
        <v>1583</v>
      </c>
      <c r="D4" s="127" t="s">
        <v>1584</v>
      </c>
      <c r="E4" s="34" t="s">
        <v>1588</v>
      </c>
      <c r="F4" s="152" t="s">
        <v>1589</v>
      </c>
      <c r="G4" s="146" t="s">
        <v>8</v>
      </c>
    </row>
    <row r="5" spans="1:7" ht="16" thickBot="1">
      <c r="A5" s="79"/>
      <c r="B5" s="80" t="s">
        <v>1551</v>
      </c>
      <c r="C5" s="80"/>
      <c r="D5" s="80"/>
      <c r="E5" s="81"/>
      <c r="F5" s="81"/>
      <c r="G5" s="82"/>
    </row>
    <row r="6" spans="1:7" ht="298.75" customHeight="1">
      <c r="A6" s="120"/>
      <c r="B6" s="121" t="s">
        <v>1701</v>
      </c>
      <c r="C6" s="122" t="s">
        <v>812</v>
      </c>
      <c r="D6" s="123">
        <v>1</v>
      </c>
      <c r="E6" s="196"/>
      <c r="F6" s="197">
        <f>D6*E6</f>
        <v>0</v>
      </c>
      <c r="G6" s="170" t="s">
        <v>1707</v>
      </c>
    </row>
  </sheetData>
  <mergeCells count="1">
    <mergeCell ref="A3:G3"/>
  </mergeCells>
  <printOptions horizontalCentered="1"/>
  <pageMargins left="0.51181102362204722" right="0.47244094488188981" top="0.6692913385826772" bottom="0.98425196850393704" header="0.15748031496062992" footer="0.47244094488188981"/>
  <pageSetup paperSize="9" scale="53" fitToHeight="0" orientation="portrait" r:id="rId1"/>
  <headerFooter scaleWithDoc="0" alignWithMargins="0">
    <oddFooter>&amp;L&amp;7Projekt: Terminal intermodalny w Zbąszynku, Loconi Intermodal S.A. 
File:&amp;F, Sheet:&amp;A&amp;C&amp;"Arial,Normalny"&amp;10&amp;K000000
&amp;"Calibri,Regular"&amp;8&amp;K000000#Confidentiality: Confidential&amp;"Cambria,Regular"&amp;K000000
&amp;R&amp;8&amp;P/&amp;N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3DADC-8340-451E-A653-F2D163AB9199}">
  <sheetPr>
    <pageSetUpPr fitToPage="1"/>
  </sheetPr>
  <dimension ref="A1:G43"/>
  <sheetViews>
    <sheetView view="pageBreakPreview" zoomScale="80" zoomScaleNormal="100" zoomScaleSheetLayoutView="80" workbookViewId="0">
      <selection activeCell="F35" sqref="F35"/>
    </sheetView>
  </sheetViews>
  <sheetFormatPr defaultRowHeight="14.5" outlineLevelRow="2"/>
  <cols>
    <col min="1" max="1" width="7.08984375" customWidth="1"/>
    <col min="2" max="2" width="83.54296875" customWidth="1"/>
    <col min="3" max="5" width="9.90625" customWidth="1"/>
    <col min="6" max="6" width="18.453125" customWidth="1"/>
    <col min="7" max="7" width="16.54296875" customWidth="1"/>
    <col min="8" max="22" width="40.54296875" customWidth="1"/>
  </cols>
  <sheetData>
    <row r="1" spans="1:7" ht="96" customHeight="1">
      <c r="A1" s="26"/>
      <c r="B1" s="26"/>
      <c r="C1" s="26"/>
      <c r="D1" s="26"/>
      <c r="E1" s="26"/>
      <c r="F1" s="78"/>
      <c r="G1" s="26"/>
    </row>
    <row r="2" spans="1:7" ht="96" customHeight="1">
      <c r="A2" s="30"/>
      <c r="B2" s="30"/>
      <c r="C2" s="21"/>
      <c r="D2" s="163"/>
      <c r="E2" s="163"/>
      <c r="F2" s="31"/>
      <c r="G2" s="32"/>
    </row>
    <row r="3" spans="1:7" ht="18.5" thickBot="1">
      <c r="A3" s="245" t="s">
        <v>1552</v>
      </c>
      <c r="B3" s="245"/>
      <c r="C3" s="245"/>
      <c r="D3" s="245"/>
      <c r="E3" s="245"/>
      <c r="F3" s="245"/>
      <c r="G3" s="245"/>
    </row>
    <row r="4" spans="1:7" ht="64.5" customHeight="1">
      <c r="A4" s="147" t="s">
        <v>6</v>
      </c>
      <c r="B4" s="151" t="s">
        <v>7</v>
      </c>
      <c r="C4" s="150" t="s">
        <v>1583</v>
      </c>
      <c r="D4" s="127" t="s">
        <v>1584</v>
      </c>
      <c r="E4" s="34" t="s">
        <v>1588</v>
      </c>
      <c r="F4" s="152" t="s">
        <v>1589</v>
      </c>
      <c r="G4" s="146" t="s">
        <v>8</v>
      </c>
    </row>
    <row r="5" spans="1:7" ht="16" thickBot="1">
      <c r="A5" s="79"/>
      <c r="B5" s="80" t="s">
        <v>1553</v>
      </c>
      <c r="C5" s="80"/>
      <c r="D5" s="80"/>
      <c r="E5" s="80"/>
      <c r="F5" s="205">
        <f>F6+F22+F39</f>
        <v>0</v>
      </c>
      <c r="G5" s="82"/>
    </row>
    <row r="6" spans="1:7">
      <c r="A6" s="83" t="s">
        <v>618</v>
      </c>
      <c r="B6" s="84" t="s">
        <v>619</v>
      </c>
      <c r="C6" s="85"/>
      <c r="D6" s="85"/>
      <c r="E6" s="194"/>
      <c r="F6" s="195">
        <f>F7+F12+F17+F19</f>
        <v>0</v>
      </c>
      <c r="G6" s="86"/>
    </row>
    <row r="7" spans="1:7" outlineLevel="1">
      <c r="A7" s="87" t="s">
        <v>9</v>
      </c>
      <c r="B7" s="88" t="s">
        <v>620</v>
      </c>
      <c r="C7" s="56"/>
      <c r="D7" s="56"/>
      <c r="E7" s="192"/>
      <c r="F7" s="178">
        <f>SUM(F8:F11)</f>
        <v>0</v>
      </c>
      <c r="G7" s="89"/>
    </row>
    <row r="8" spans="1:7" ht="23" outlineLevel="2">
      <c r="A8" s="113" t="s">
        <v>621</v>
      </c>
      <c r="B8" s="124" t="s">
        <v>1554</v>
      </c>
      <c r="C8" s="45" t="s">
        <v>528</v>
      </c>
      <c r="D8" s="45">
        <v>58.7</v>
      </c>
      <c r="E8" s="193"/>
      <c r="F8" s="177">
        <f>D8*E8</f>
        <v>0</v>
      </c>
      <c r="G8" s="115"/>
    </row>
    <row r="9" spans="1:7" outlineLevel="2">
      <c r="A9" s="113" t="s">
        <v>623</v>
      </c>
      <c r="B9" s="114" t="s">
        <v>1555</v>
      </c>
      <c r="C9" s="45" t="s">
        <v>22</v>
      </c>
      <c r="D9" s="45">
        <v>44.3</v>
      </c>
      <c r="E9" s="193"/>
      <c r="F9" s="177">
        <f t="shared" ref="F9:F11" si="0">D9*E9</f>
        <v>0</v>
      </c>
      <c r="G9" s="115"/>
    </row>
    <row r="10" spans="1:7" outlineLevel="2">
      <c r="A10" s="113" t="s">
        <v>625</v>
      </c>
      <c r="B10" s="114" t="s">
        <v>1556</v>
      </c>
      <c r="C10" s="45" t="s">
        <v>636</v>
      </c>
      <c r="D10" s="45">
        <v>2</v>
      </c>
      <c r="E10" s="193"/>
      <c r="F10" s="177">
        <f t="shared" si="0"/>
        <v>0</v>
      </c>
      <c r="G10" s="115"/>
    </row>
    <row r="11" spans="1:7" ht="32.15" customHeight="1" outlineLevel="2">
      <c r="A11" s="113" t="s">
        <v>627</v>
      </c>
      <c r="B11" s="114" t="s">
        <v>1557</v>
      </c>
      <c r="C11" s="45" t="s">
        <v>528</v>
      </c>
      <c r="D11" s="45">
        <v>149.5</v>
      </c>
      <c r="E11" s="193"/>
      <c r="F11" s="177">
        <f t="shared" si="0"/>
        <v>0</v>
      </c>
      <c r="G11" s="115"/>
    </row>
    <row r="12" spans="1:7" outlineLevel="1">
      <c r="A12" s="87" t="s">
        <v>10</v>
      </c>
      <c r="B12" s="88" t="s">
        <v>661</v>
      </c>
      <c r="C12" s="56"/>
      <c r="D12" s="56"/>
      <c r="E12" s="192"/>
      <c r="F12" s="178">
        <f>SUM(F13:F16)</f>
        <v>0</v>
      </c>
      <c r="G12" s="89"/>
    </row>
    <row r="13" spans="1:7" outlineLevel="2">
      <c r="A13" s="113" t="s">
        <v>634</v>
      </c>
      <c r="B13" s="114" t="s">
        <v>1558</v>
      </c>
      <c r="C13" s="45" t="s">
        <v>528</v>
      </c>
      <c r="D13" s="45"/>
      <c r="E13" s="193"/>
      <c r="F13" s="177">
        <f>D13*E13</f>
        <v>0</v>
      </c>
      <c r="G13" s="115"/>
    </row>
    <row r="14" spans="1:7" outlineLevel="2">
      <c r="A14" s="113" t="s">
        <v>637</v>
      </c>
      <c r="B14" s="114" t="s">
        <v>1559</v>
      </c>
      <c r="C14" s="45" t="s">
        <v>528</v>
      </c>
      <c r="D14" s="45">
        <v>220</v>
      </c>
      <c r="E14" s="193"/>
      <c r="F14" s="177">
        <f t="shared" ref="F14:F16" si="1">D14*E14</f>
        <v>0</v>
      </c>
      <c r="G14" s="115"/>
    </row>
    <row r="15" spans="1:7" outlineLevel="2">
      <c r="A15" s="113" t="s">
        <v>639</v>
      </c>
      <c r="B15" s="114" t="s">
        <v>1560</v>
      </c>
      <c r="C15" s="45" t="s">
        <v>528</v>
      </c>
      <c r="D15" s="45">
        <v>220</v>
      </c>
      <c r="E15" s="193"/>
      <c r="F15" s="177">
        <f t="shared" si="1"/>
        <v>0</v>
      </c>
      <c r="G15" s="115"/>
    </row>
    <row r="16" spans="1:7" outlineLevel="2">
      <c r="A16" s="113" t="s">
        <v>641</v>
      </c>
      <c r="B16" s="114" t="s">
        <v>1561</v>
      </c>
      <c r="C16" s="45" t="s">
        <v>528</v>
      </c>
      <c r="D16" s="45">
        <v>220</v>
      </c>
      <c r="E16" s="193"/>
      <c r="F16" s="177">
        <f t="shared" si="1"/>
        <v>0</v>
      </c>
      <c r="G16" s="115"/>
    </row>
    <row r="17" spans="1:7" outlineLevel="1">
      <c r="A17" s="87" t="s">
        <v>16</v>
      </c>
      <c r="B17" s="88" t="s">
        <v>1342</v>
      </c>
      <c r="C17" s="56"/>
      <c r="D17" s="56"/>
      <c r="E17" s="192"/>
      <c r="F17" s="178">
        <f>SUM(F18)</f>
        <v>0</v>
      </c>
      <c r="G17" s="89"/>
    </row>
    <row r="18" spans="1:7" ht="34.5" outlineLevel="2">
      <c r="A18" s="113" t="s">
        <v>644</v>
      </c>
      <c r="B18" s="114" t="s">
        <v>1562</v>
      </c>
      <c r="C18" s="45" t="s">
        <v>528</v>
      </c>
      <c r="D18" s="45">
        <v>220</v>
      </c>
      <c r="E18" s="193"/>
      <c r="F18" s="177">
        <f>D18*E18</f>
        <v>0</v>
      </c>
      <c r="G18" s="115"/>
    </row>
    <row r="19" spans="1:7" outlineLevel="1">
      <c r="A19" s="87" t="s">
        <v>18</v>
      </c>
      <c r="B19" s="88" t="s">
        <v>745</v>
      </c>
      <c r="C19" s="56"/>
      <c r="D19" s="56"/>
      <c r="E19" s="192"/>
      <c r="F19" s="178">
        <f>SUM(F20:F21)</f>
        <v>0</v>
      </c>
      <c r="G19" s="89"/>
    </row>
    <row r="20" spans="1:7" ht="23" outlineLevel="2">
      <c r="A20" s="113" t="s">
        <v>662</v>
      </c>
      <c r="B20" s="114" t="s">
        <v>1563</v>
      </c>
      <c r="C20" s="45" t="s">
        <v>636</v>
      </c>
      <c r="D20" s="45">
        <v>4</v>
      </c>
      <c r="E20" s="193"/>
      <c r="F20" s="177">
        <f>D20*E20</f>
        <v>0</v>
      </c>
      <c r="G20" s="115"/>
    </row>
    <row r="21" spans="1:7" ht="23" outlineLevel="2">
      <c r="A21" s="113" t="s">
        <v>664</v>
      </c>
      <c r="B21" s="114" t="s">
        <v>1564</v>
      </c>
      <c r="C21" s="45" t="s">
        <v>636</v>
      </c>
      <c r="D21" s="45">
        <v>1</v>
      </c>
      <c r="E21" s="193"/>
      <c r="F21" s="177">
        <f>D21*E21</f>
        <v>0</v>
      </c>
      <c r="G21" s="115"/>
    </row>
    <row r="22" spans="1:7">
      <c r="A22" s="83" t="s">
        <v>48</v>
      </c>
      <c r="B22" s="84" t="s">
        <v>764</v>
      </c>
      <c r="C22" s="85"/>
      <c r="D22" s="85"/>
      <c r="E22" s="194"/>
      <c r="F22" s="195">
        <f>F23+F26+F30+F35</f>
        <v>0</v>
      </c>
      <c r="G22" s="86"/>
    </row>
    <row r="23" spans="1:7" outlineLevel="1">
      <c r="A23" s="87" t="s">
        <v>50</v>
      </c>
      <c r="B23" s="88" t="s">
        <v>515</v>
      </c>
      <c r="C23" s="56"/>
      <c r="D23" s="56"/>
      <c r="E23" s="192"/>
      <c r="F23" s="178">
        <f>SUM(F24:F25)</f>
        <v>0</v>
      </c>
      <c r="G23" s="89"/>
    </row>
    <row r="24" spans="1:7" outlineLevel="2">
      <c r="A24" s="113" t="s">
        <v>52</v>
      </c>
      <c r="B24" s="124" t="s">
        <v>765</v>
      </c>
      <c r="C24" s="45" t="s">
        <v>766</v>
      </c>
      <c r="D24" s="45">
        <v>220</v>
      </c>
      <c r="E24" s="193"/>
      <c r="F24" s="177">
        <f>D24*E24</f>
        <v>0</v>
      </c>
      <c r="G24" s="115"/>
    </row>
    <row r="25" spans="1:7" outlineLevel="2">
      <c r="A25" s="113" t="s">
        <v>54</v>
      </c>
      <c r="B25" s="124" t="s">
        <v>767</v>
      </c>
      <c r="C25" s="45" t="s">
        <v>766</v>
      </c>
      <c r="D25" s="45">
        <v>190</v>
      </c>
      <c r="E25" s="193"/>
      <c r="F25" s="177">
        <f>D25*E25</f>
        <v>0</v>
      </c>
      <c r="G25" s="115"/>
    </row>
    <row r="26" spans="1:7" outlineLevel="1">
      <c r="A26" s="87" t="s">
        <v>768</v>
      </c>
      <c r="B26" s="88" t="s">
        <v>769</v>
      </c>
      <c r="C26" s="56"/>
      <c r="D26" s="56"/>
      <c r="E26" s="192"/>
      <c r="F26" s="178">
        <f>SUM(F27:F29)</f>
        <v>0</v>
      </c>
      <c r="G26" s="89"/>
    </row>
    <row r="27" spans="1:7" outlineLevel="2">
      <c r="A27" s="113" t="s">
        <v>121</v>
      </c>
      <c r="B27" s="124" t="s">
        <v>1565</v>
      </c>
      <c r="C27" s="45" t="s">
        <v>766</v>
      </c>
      <c r="D27" s="45">
        <v>28.5</v>
      </c>
      <c r="E27" s="193"/>
      <c r="F27" s="177">
        <f>D27*E27</f>
        <v>0</v>
      </c>
      <c r="G27" s="115"/>
    </row>
    <row r="28" spans="1:7" outlineLevel="2">
      <c r="A28" s="113" t="s">
        <v>122</v>
      </c>
      <c r="B28" s="124" t="s">
        <v>1362</v>
      </c>
      <c r="C28" s="45" t="s">
        <v>772</v>
      </c>
      <c r="D28" s="45">
        <v>2280</v>
      </c>
      <c r="E28" s="193"/>
      <c r="F28" s="177">
        <f t="shared" ref="F28:F29" si="2">D28*E28</f>
        <v>0</v>
      </c>
      <c r="G28" s="115"/>
    </row>
    <row r="29" spans="1:7" outlineLevel="2">
      <c r="A29" s="113" t="s">
        <v>123</v>
      </c>
      <c r="B29" s="124" t="s">
        <v>776</v>
      </c>
      <c r="C29" s="45" t="s">
        <v>766</v>
      </c>
      <c r="D29" s="45">
        <v>6.5</v>
      </c>
      <c r="E29" s="193"/>
      <c r="F29" s="177">
        <f t="shared" si="2"/>
        <v>0</v>
      </c>
      <c r="G29" s="115"/>
    </row>
    <row r="30" spans="1:7" outlineLevel="1">
      <c r="A30" s="87" t="s">
        <v>777</v>
      </c>
      <c r="B30" s="88" t="s">
        <v>783</v>
      </c>
      <c r="C30" s="56"/>
      <c r="D30" s="56"/>
      <c r="E30" s="192"/>
      <c r="F30" s="178">
        <f>SUM(F31:F34)</f>
        <v>0</v>
      </c>
      <c r="G30" s="89"/>
    </row>
    <row r="31" spans="1:7" outlineLevel="2">
      <c r="A31" s="113" t="s">
        <v>128</v>
      </c>
      <c r="B31" s="124" t="s">
        <v>1566</v>
      </c>
      <c r="C31" s="45" t="s">
        <v>766</v>
      </c>
      <c r="D31" s="45">
        <v>9</v>
      </c>
      <c r="E31" s="193"/>
      <c r="F31" s="177">
        <f>D31*E31</f>
        <v>0</v>
      </c>
      <c r="G31" s="115"/>
    </row>
    <row r="32" spans="1:7" outlineLevel="2">
      <c r="A32" s="113" t="s">
        <v>780</v>
      </c>
      <c r="B32" s="124" t="s">
        <v>1567</v>
      </c>
      <c r="C32" s="45" t="s">
        <v>772</v>
      </c>
      <c r="D32" s="45">
        <v>2250</v>
      </c>
      <c r="E32" s="193"/>
      <c r="F32" s="177">
        <f t="shared" ref="F32:F34" si="3">D32*E32</f>
        <v>0</v>
      </c>
      <c r="G32" s="115"/>
    </row>
    <row r="33" spans="1:7" outlineLevel="2">
      <c r="A33" s="113" t="s">
        <v>1514</v>
      </c>
      <c r="B33" s="124" t="s">
        <v>1568</v>
      </c>
      <c r="C33" s="45" t="s">
        <v>766</v>
      </c>
      <c r="D33" s="45">
        <v>14</v>
      </c>
      <c r="E33" s="193"/>
      <c r="F33" s="177">
        <f t="shared" si="3"/>
        <v>0</v>
      </c>
      <c r="G33" s="115"/>
    </row>
    <row r="34" spans="1:7" outlineLevel="2">
      <c r="A34" s="113" t="s">
        <v>1569</v>
      </c>
      <c r="B34" s="124" t="s">
        <v>1570</v>
      </c>
      <c r="C34" s="45" t="s">
        <v>772</v>
      </c>
      <c r="D34" s="45">
        <v>2800</v>
      </c>
      <c r="E34" s="193"/>
      <c r="F34" s="177">
        <f t="shared" si="3"/>
        <v>0</v>
      </c>
      <c r="G34" s="115"/>
    </row>
    <row r="35" spans="1:7" outlineLevel="1">
      <c r="A35" s="87" t="s">
        <v>782</v>
      </c>
      <c r="B35" s="88" t="s">
        <v>1380</v>
      </c>
      <c r="C35" s="56"/>
      <c r="D35" s="56"/>
      <c r="E35" s="192"/>
      <c r="F35" s="178">
        <f>SUM(F36:F38)</f>
        <v>0</v>
      </c>
      <c r="G35" s="89"/>
    </row>
    <row r="36" spans="1:7" outlineLevel="2">
      <c r="A36" s="113" t="s">
        <v>130</v>
      </c>
      <c r="B36" s="124" t="s">
        <v>1571</v>
      </c>
      <c r="C36" s="45" t="s">
        <v>772</v>
      </c>
      <c r="D36" s="45">
        <v>6250</v>
      </c>
      <c r="E36" s="193"/>
      <c r="F36" s="177">
        <f>D36*E36</f>
        <v>0</v>
      </c>
      <c r="G36" s="115"/>
    </row>
    <row r="37" spans="1:7" outlineLevel="2">
      <c r="A37" s="113" t="s">
        <v>132</v>
      </c>
      <c r="B37" s="124" t="s">
        <v>1572</v>
      </c>
      <c r="C37" s="45" t="s">
        <v>42</v>
      </c>
      <c r="D37" s="45">
        <v>220</v>
      </c>
      <c r="E37" s="193"/>
      <c r="F37" s="177">
        <f t="shared" ref="F37:F38" si="4">D37*E37</f>
        <v>0</v>
      </c>
      <c r="G37" s="115"/>
    </row>
    <row r="38" spans="1:7" outlineLevel="2">
      <c r="A38" s="113" t="s">
        <v>134</v>
      </c>
      <c r="B38" s="124" t="s">
        <v>1573</v>
      </c>
      <c r="C38" s="45" t="s">
        <v>772</v>
      </c>
      <c r="D38" s="45">
        <v>1930</v>
      </c>
      <c r="E38" s="193"/>
      <c r="F38" s="177">
        <f t="shared" si="4"/>
        <v>0</v>
      </c>
      <c r="G38" s="115"/>
    </row>
    <row r="39" spans="1:7" ht="30" customHeight="1">
      <c r="A39" s="108" t="s">
        <v>221</v>
      </c>
      <c r="B39" s="109" t="s">
        <v>1309</v>
      </c>
      <c r="C39" s="116"/>
      <c r="D39" s="116"/>
      <c r="E39" s="190"/>
      <c r="F39" s="191"/>
      <c r="G39" s="112"/>
    </row>
    <row r="40" spans="1:7" outlineLevel="2">
      <c r="A40" s="90" t="s">
        <v>795</v>
      </c>
      <c r="B40" s="97"/>
      <c r="C40" s="45"/>
      <c r="D40" s="45"/>
      <c r="E40" s="193"/>
      <c r="F40" s="177"/>
      <c r="G40" s="93"/>
    </row>
    <row r="41" spans="1:7" outlineLevel="2">
      <c r="A41" s="90" t="s">
        <v>815</v>
      </c>
      <c r="B41" s="97"/>
      <c r="C41" s="45"/>
      <c r="D41" s="45"/>
      <c r="E41" s="193"/>
      <c r="F41" s="177"/>
      <c r="G41" s="93"/>
    </row>
    <row r="42" spans="1:7" outlineLevel="2">
      <c r="A42" s="90"/>
      <c r="B42" s="97"/>
      <c r="C42" s="45"/>
      <c r="D42" s="45"/>
      <c r="E42" s="193"/>
      <c r="F42" s="177"/>
      <c r="G42" s="93"/>
    </row>
    <row r="43" spans="1:7" outlineLevel="2">
      <c r="A43" s="90"/>
      <c r="B43" s="97"/>
      <c r="C43" s="45"/>
      <c r="D43" s="45"/>
      <c r="E43" s="45"/>
      <c r="F43" s="43"/>
      <c r="G43" s="93"/>
    </row>
  </sheetData>
  <mergeCells count="1">
    <mergeCell ref="A3:G3"/>
  </mergeCells>
  <printOptions horizontalCentered="1"/>
  <pageMargins left="0.51181102362204722" right="0.47244094488188981" top="0.6692913385826772" bottom="0.98425196850393704" header="0.15748031496062992" footer="0.47244094488188981"/>
  <pageSetup paperSize="9" scale="59" fitToHeight="0" orientation="portrait" r:id="rId1"/>
  <headerFooter scaleWithDoc="0" alignWithMargins="0">
    <oddFooter>&amp;L&amp;7Projekt: Terminal intermodalny w Zbąszynku, Loconi Intermodal S.A. 
File:&amp;F, Sheet:&amp;A&amp;C&amp;"Arial,Normalny"&amp;10&amp;K000000
&amp;"Calibri,Regular"&amp;8&amp;K000000#Confidentiality: Confidential&amp;"Cambria,Regular"&amp;K000000
&amp;R&amp;8&amp;P/&amp;N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F7B9D-9D63-4F79-9288-7E52590A1C12}">
  <sheetPr>
    <pageSetUpPr fitToPage="1"/>
  </sheetPr>
  <dimension ref="A1:H41"/>
  <sheetViews>
    <sheetView tabSelected="1" view="pageBreakPreview" topLeftCell="A4" zoomScale="85" zoomScaleNormal="100" zoomScaleSheetLayoutView="85" workbookViewId="0">
      <selection activeCell="F9" sqref="F9"/>
    </sheetView>
  </sheetViews>
  <sheetFormatPr defaultRowHeight="14.5" outlineLevelRow="2"/>
  <cols>
    <col min="1" max="1" width="7.08984375" customWidth="1"/>
    <col min="2" max="2" width="83.54296875" customWidth="1"/>
    <col min="3" max="5" width="9.90625" customWidth="1"/>
    <col min="6" max="6" width="18.453125" customWidth="1"/>
    <col min="7" max="7" width="15.453125" customWidth="1"/>
    <col min="8" max="22" width="40.54296875" customWidth="1"/>
  </cols>
  <sheetData>
    <row r="1" spans="1:8" ht="96" customHeight="1">
      <c r="A1" s="26"/>
      <c r="B1" s="26"/>
      <c r="C1" s="26"/>
      <c r="D1" s="26"/>
      <c r="E1" s="26"/>
      <c r="F1" s="78"/>
      <c r="G1" s="26"/>
    </row>
    <row r="2" spans="1:8" ht="96" customHeight="1">
      <c r="A2" s="30"/>
      <c r="B2" s="30"/>
      <c r="C2" s="21"/>
      <c r="D2" s="163"/>
      <c r="E2" s="163"/>
      <c r="F2" s="31"/>
      <c r="G2" s="32"/>
    </row>
    <row r="3" spans="1:8" ht="18.5" thickBot="1">
      <c r="A3" s="245" t="s">
        <v>1574</v>
      </c>
      <c r="B3" s="245"/>
      <c r="C3" s="245"/>
      <c r="D3" s="245"/>
      <c r="E3" s="245"/>
      <c r="F3" s="245"/>
      <c r="G3" s="245"/>
    </row>
    <row r="4" spans="1:8" ht="60.9" customHeight="1">
      <c r="A4" s="147" t="s">
        <v>6</v>
      </c>
      <c r="B4" s="151" t="s">
        <v>7</v>
      </c>
      <c r="C4" s="150" t="s">
        <v>1583</v>
      </c>
      <c r="D4" s="127" t="s">
        <v>1584</v>
      </c>
      <c r="E4" s="34" t="s">
        <v>1588</v>
      </c>
      <c r="F4" s="152" t="s">
        <v>1589</v>
      </c>
      <c r="G4" s="146" t="s">
        <v>8</v>
      </c>
    </row>
    <row r="5" spans="1:8" ht="16" thickBot="1">
      <c r="A5" s="79"/>
      <c r="B5" s="80" t="s">
        <v>1574</v>
      </c>
      <c r="C5" s="80"/>
      <c r="D5" s="80"/>
      <c r="E5" s="80"/>
      <c r="F5" s="205">
        <f>F6+F17+F37</f>
        <v>0</v>
      </c>
      <c r="G5" s="82"/>
    </row>
    <row r="6" spans="1:8" ht="30" customHeight="1">
      <c r="A6" s="108" t="s">
        <v>618</v>
      </c>
      <c r="B6" s="109" t="s">
        <v>619</v>
      </c>
      <c r="C6" s="116"/>
      <c r="D6" s="116"/>
      <c r="E6" s="190"/>
      <c r="F6" s="191">
        <f>F7+F9+F14</f>
        <v>0</v>
      </c>
      <c r="G6" s="112"/>
    </row>
    <row r="7" spans="1:8" outlineLevel="1">
      <c r="A7" s="87" t="s">
        <v>9</v>
      </c>
      <c r="B7" s="88" t="s">
        <v>620</v>
      </c>
      <c r="C7" s="56"/>
      <c r="D7" s="56"/>
      <c r="E7" s="192"/>
      <c r="F7" s="178">
        <f>SUM(F8)</f>
        <v>0</v>
      </c>
      <c r="G7" s="89"/>
    </row>
    <row r="8" spans="1:8" ht="34.5" outlineLevel="2">
      <c r="A8" s="90" t="s">
        <v>621</v>
      </c>
      <c r="B8" s="91" t="s">
        <v>1575</v>
      </c>
      <c r="C8" s="45" t="s">
        <v>528</v>
      </c>
      <c r="D8" s="45">
        <v>281.3</v>
      </c>
      <c r="E8" s="193"/>
      <c r="F8" s="177">
        <f>D8*E8</f>
        <v>0</v>
      </c>
      <c r="G8" s="94"/>
      <c r="H8" s="95"/>
    </row>
    <row r="9" spans="1:8" outlineLevel="1">
      <c r="A9" s="87" t="s">
        <v>10</v>
      </c>
      <c r="B9" s="88" t="s">
        <v>661</v>
      </c>
      <c r="C9" s="56"/>
      <c r="D9" s="56"/>
      <c r="E9" s="192"/>
      <c r="F9" s="178">
        <f>SUM(F10:F13)</f>
        <v>0</v>
      </c>
      <c r="G9" s="89"/>
    </row>
    <row r="10" spans="1:8" ht="23" outlineLevel="2">
      <c r="A10" s="90" t="s">
        <v>634</v>
      </c>
      <c r="B10" s="91" t="s">
        <v>1576</v>
      </c>
      <c r="C10" s="45" t="s">
        <v>668</v>
      </c>
      <c r="D10" s="45"/>
      <c r="E10" s="193"/>
      <c r="F10" s="177">
        <f>D10*E10</f>
        <v>0</v>
      </c>
      <c r="G10" s="94" t="s">
        <v>1577</v>
      </c>
      <c r="H10" s="95"/>
    </row>
    <row r="11" spans="1:8" outlineLevel="2">
      <c r="A11" s="90" t="s">
        <v>637</v>
      </c>
      <c r="B11" s="91" t="s">
        <v>1578</v>
      </c>
      <c r="C11" s="45" t="s">
        <v>668</v>
      </c>
      <c r="D11" s="45">
        <v>61.3</v>
      </c>
      <c r="E11" s="193"/>
      <c r="F11" s="177">
        <f t="shared" ref="F11:F13" si="0">D11*E11</f>
        <v>0</v>
      </c>
      <c r="G11" s="94"/>
      <c r="H11" s="95"/>
    </row>
    <row r="12" spans="1:8" outlineLevel="2">
      <c r="A12" s="90" t="s">
        <v>639</v>
      </c>
      <c r="B12" s="91" t="s">
        <v>1579</v>
      </c>
      <c r="C12" s="45" t="s">
        <v>668</v>
      </c>
      <c r="D12" s="45">
        <v>18.2</v>
      </c>
      <c r="E12" s="193"/>
      <c r="F12" s="177">
        <f t="shared" si="0"/>
        <v>0</v>
      </c>
      <c r="G12" s="94"/>
      <c r="H12" s="95"/>
    </row>
    <row r="13" spans="1:8" outlineLevel="2">
      <c r="A13" s="90" t="s">
        <v>641</v>
      </c>
      <c r="B13" s="91" t="s">
        <v>1580</v>
      </c>
      <c r="C13" s="45" t="s">
        <v>636</v>
      </c>
      <c r="D13" s="45">
        <v>2</v>
      </c>
      <c r="E13" s="193"/>
      <c r="F13" s="177">
        <f t="shared" si="0"/>
        <v>0</v>
      </c>
      <c r="G13" s="94"/>
      <c r="H13" s="95"/>
    </row>
    <row r="14" spans="1:8" outlineLevel="1">
      <c r="A14" s="87" t="s">
        <v>16</v>
      </c>
      <c r="B14" s="88" t="s">
        <v>745</v>
      </c>
      <c r="C14" s="56"/>
      <c r="D14" s="56"/>
      <c r="E14" s="192"/>
      <c r="F14" s="178">
        <f>SUM(F15:F16)</f>
        <v>0</v>
      </c>
      <c r="G14" s="89"/>
    </row>
    <row r="15" spans="1:8" ht="23" outlineLevel="2">
      <c r="A15" s="90" t="s">
        <v>644</v>
      </c>
      <c r="B15" s="91" t="s">
        <v>1563</v>
      </c>
      <c r="C15" s="45" t="s">
        <v>636</v>
      </c>
      <c r="D15" s="45">
        <v>1</v>
      </c>
      <c r="E15" s="193"/>
      <c r="F15" s="177">
        <f>D15*E15</f>
        <v>0</v>
      </c>
      <c r="G15" s="94"/>
      <c r="H15" s="95"/>
    </row>
    <row r="16" spans="1:8" ht="23" outlineLevel="2">
      <c r="A16" s="90" t="s">
        <v>646</v>
      </c>
      <c r="B16" s="91" t="s">
        <v>1581</v>
      </c>
      <c r="C16" s="45" t="s">
        <v>636</v>
      </c>
      <c r="D16" s="45">
        <v>1</v>
      </c>
      <c r="E16" s="193"/>
      <c r="F16" s="177">
        <f>D16*E16</f>
        <v>0</v>
      </c>
      <c r="G16" s="94"/>
      <c r="H16" s="95"/>
    </row>
    <row r="17" spans="1:7" ht="30" customHeight="1">
      <c r="A17" s="108" t="s">
        <v>48</v>
      </c>
      <c r="B17" s="109" t="s">
        <v>764</v>
      </c>
      <c r="C17" s="116"/>
      <c r="D17" s="116"/>
      <c r="E17" s="190"/>
      <c r="F17" s="191">
        <f>F18+F21+F29+F32</f>
        <v>0</v>
      </c>
      <c r="G17" s="112"/>
    </row>
    <row r="18" spans="1:7" outlineLevel="1">
      <c r="A18" s="87" t="s">
        <v>50</v>
      </c>
      <c r="B18" s="88" t="s">
        <v>515</v>
      </c>
      <c r="C18" s="56"/>
      <c r="D18" s="56"/>
      <c r="E18" s="192"/>
      <c r="F18" s="178">
        <f>SUM(F19:F20)</f>
        <v>0</v>
      </c>
      <c r="G18" s="89"/>
    </row>
    <row r="19" spans="1:7" outlineLevel="2">
      <c r="A19" s="90" t="s">
        <v>52</v>
      </c>
      <c r="B19" s="97" t="s">
        <v>765</v>
      </c>
      <c r="C19" s="45" t="s">
        <v>766</v>
      </c>
      <c r="D19" s="45">
        <v>0</v>
      </c>
      <c r="E19" s="193"/>
      <c r="F19" s="177">
        <f>D19*E19</f>
        <v>0</v>
      </c>
      <c r="G19" s="93"/>
    </row>
    <row r="20" spans="1:7" outlineLevel="2">
      <c r="A20" s="90" t="s">
        <v>54</v>
      </c>
      <c r="B20" s="97" t="s">
        <v>767</v>
      </c>
      <c r="C20" s="45" t="s">
        <v>766</v>
      </c>
      <c r="D20" s="45">
        <v>0</v>
      </c>
      <c r="E20" s="193"/>
      <c r="F20" s="177">
        <f>D20*E20</f>
        <v>0</v>
      </c>
      <c r="G20" s="93"/>
    </row>
    <row r="21" spans="1:7" outlineLevel="1">
      <c r="A21" s="87" t="s">
        <v>768</v>
      </c>
      <c r="B21" s="88" t="s">
        <v>769</v>
      </c>
      <c r="C21" s="56"/>
      <c r="D21" s="56"/>
      <c r="E21" s="192"/>
      <c r="F21" s="178">
        <f>SUM(F22:F28)</f>
        <v>0</v>
      </c>
      <c r="G21" s="89"/>
    </row>
    <row r="22" spans="1:7" outlineLevel="2">
      <c r="A22" s="90" t="s">
        <v>121</v>
      </c>
      <c r="B22" s="97" t="s">
        <v>1358</v>
      </c>
      <c r="C22" s="45" t="s">
        <v>766</v>
      </c>
      <c r="D22" s="45">
        <v>5.5</v>
      </c>
      <c r="E22" s="193"/>
      <c r="F22" s="177">
        <f>D22*E22</f>
        <v>0</v>
      </c>
      <c r="G22" s="93"/>
    </row>
    <row r="23" spans="1:7" outlineLevel="2">
      <c r="A23" s="90" t="s">
        <v>122</v>
      </c>
      <c r="B23" s="97" t="s">
        <v>1359</v>
      </c>
      <c r="C23" s="45" t="s">
        <v>766</v>
      </c>
      <c r="D23" s="45">
        <v>4</v>
      </c>
      <c r="E23" s="193"/>
      <c r="F23" s="177">
        <f t="shared" ref="F23:F28" si="1">D23*E23</f>
        <v>0</v>
      </c>
      <c r="G23" s="93"/>
    </row>
    <row r="24" spans="1:7" outlineLevel="2">
      <c r="A24" s="90" t="s">
        <v>123</v>
      </c>
      <c r="B24" s="97" t="s">
        <v>771</v>
      </c>
      <c r="C24" s="45" t="s">
        <v>772</v>
      </c>
      <c r="D24" s="45">
        <v>320</v>
      </c>
      <c r="E24" s="193"/>
      <c r="F24" s="177">
        <f t="shared" si="1"/>
        <v>0</v>
      </c>
      <c r="G24" s="93"/>
    </row>
    <row r="25" spans="1:7" outlineLevel="2">
      <c r="A25" s="90" t="s">
        <v>125</v>
      </c>
      <c r="B25" s="97" t="s">
        <v>1360</v>
      </c>
      <c r="C25" s="45" t="s">
        <v>766</v>
      </c>
      <c r="D25" s="45">
        <v>20.5</v>
      </c>
      <c r="E25" s="193"/>
      <c r="F25" s="177">
        <f t="shared" si="1"/>
        <v>0</v>
      </c>
      <c r="G25" s="93"/>
    </row>
    <row r="26" spans="1:7" outlineLevel="2">
      <c r="A26" s="90" t="s">
        <v>775</v>
      </c>
      <c r="B26" s="97" t="s">
        <v>1362</v>
      </c>
      <c r="C26" s="45" t="s">
        <v>772</v>
      </c>
      <c r="D26" s="45">
        <v>1640</v>
      </c>
      <c r="E26" s="193"/>
      <c r="F26" s="177">
        <f t="shared" si="1"/>
        <v>0</v>
      </c>
      <c r="G26" s="93"/>
    </row>
    <row r="27" spans="1:7" outlineLevel="2">
      <c r="A27" s="90" t="s">
        <v>1364</v>
      </c>
      <c r="B27" s="97" t="s">
        <v>1363</v>
      </c>
      <c r="C27" s="45" t="s">
        <v>766</v>
      </c>
      <c r="D27" s="45">
        <v>4.5</v>
      </c>
      <c r="E27" s="193"/>
      <c r="F27" s="177">
        <f t="shared" si="1"/>
        <v>0</v>
      </c>
      <c r="G27" s="93"/>
    </row>
    <row r="28" spans="1:7" outlineLevel="2">
      <c r="A28" s="90" t="s">
        <v>1366</v>
      </c>
      <c r="B28" s="97" t="s">
        <v>1365</v>
      </c>
      <c r="C28" s="45" t="s">
        <v>772</v>
      </c>
      <c r="D28" s="45">
        <v>720</v>
      </c>
      <c r="E28" s="193"/>
      <c r="F28" s="177">
        <f t="shared" si="1"/>
        <v>0</v>
      </c>
      <c r="G28" s="93"/>
    </row>
    <row r="29" spans="1:7" outlineLevel="1">
      <c r="A29" s="87" t="s">
        <v>777</v>
      </c>
      <c r="B29" s="88" t="s">
        <v>1370</v>
      </c>
      <c r="C29" s="56"/>
      <c r="D29" s="56"/>
      <c r="E29" s="192"/>
      <c r="F29" s="178">
        <f>SUM(F30:F31)</f>
        <v>0</v>
      </c>
      <c r="G29" s="89"/>
    </row>
    <row r="30" spans="1:7" outlineLevel="2">
      <c r="A30" s="90" t="s">
        <v>128</v>
      </c>
      <c r="B30" s="97" t="s">
        <v>1371</v>
      </c>
      <c r="C30" s="45" t="s">
        <v>528</v>
      </c>
      <c r="D30" s="45">
        <v>219</v>
      </c>
      <c r="E30" s="193"/>
      <c r="F30" s="177">
        <f>D30*E30</f>
        <v>0</v>
      </c>
      <c r="G30" s="93"/>
    </row>
    <row r="31" spans="1:7" outlineLevel="2">
      <c r="A31" s="90" t="s">
        <v>780</v>
      </c>
      <c r="B31" s="97" t="s">
        <v>1372</v>
      </c>
      <c r="C31" s="45" t="s">
        <v>528</v>
      </c>
      <c r="D31" s="45">
        <v>219</v>
      </c>
      <c r="E31" s="193"/>
      <c r="F31" s="177">
        <f>D31*E31</f>
        <v>0</v>
      </c>
      <c r="G31" s="93"/>
    </row>
    <row r="32" spans="1:7" outlineLevel="1">
      <c r="A32" s="87" t="s">
        <v>782</v>
      </c>
      <c r="B32" s="88" t="s">
        <v>1380</v>
      </c>
      <c r="C32" s="56"/>
      <c r="D32" s="56"/>
      <c r="E32" s="192"/>
      <c r="F32" s="178">
        <f>SUM(F33:F36)</f>
        <v>0</v>
      </c>
      <c r="G32" s="89"/>
    </row>
    <row r="33" spans="1:7" outlineLevel="2">
      <c r="A33" s="90" t="s">
        <v>130</v>
      </c>
      <c r="B33" s="97" t="s">
        <v>1381</v>
      </c>
      <c r="C33" s="45" t="s">
        <v>31</v>
      </c>
      <c r="D33" s="45">
        <v>8</v>
      </c>
      <c r="E33" s="193"/>
      <c r="F33" s="177">
        <f>D33*E33</f>
        <v>0</v>
      </c>
      <c r="G33" s="93"/>
    </row>
    <row r="34" spans="1:7" outlineLevel="2">
      <c r="A34" s="90" t="s">
        <v>132</v>
      </c>
      <c r="B34" s="97" t="s">
        <v>1382</v>
      </c>
      <c r="C34" s="45" t="s">
        <v>772</v>
      </c>
      <c r="D34" s="45">
        <v>3800</v>
      </c>
      <c r="E34" s="193"/>
      <c r="F34" s="177">
        <f t="shared" ref="F34:F36" si="2">D34*E34</f>
        <v>0</v>
      </c>
      <c r="G34" s="93"/>
    </row>
    <row r="35" spans="1:7" outlineLevel="2">
      <c r="A35" s="90" t="s">
        <v>134</v>
      </c>
      <c r="B35" s="97" t="s">
        <v>1383</v>
      </c>
      <c r="C35" s="45" t="s">
        <v>772</v>
      </c>
      <c r="D35" s="45">
        <v>8110</v>
      </c>
      <c r="E35" s="193"/>
      <c r="F35" s="177">
        <f t="shared" si="2"/>
        <v>0</v>
      </c>
      <c r="G35" s="93"/>
    </row>
    <row r="36" spans="1:7" outlineLevel="2">
      <c r="A36" s="90" t="s">
        <v>138</v>
      </c>
      <c r="B36" s="97" t="s">
        <v>1582</v>
      </c>
      <c r="C36" s="45" t="s">
        <v>528</v>
      </c>
      <c r="D36" s="45">
        <v>230</v>
      </c>
      <c r="E36" s="193"/>
      <c r="F36" s="177">
        <f t="shared" si="2"/>
        <v>0</v>
      </c>
      <c r="G36" s="93"/>
    </row>
    <row r="37" spans="1:7" ht="30" customHeight="1">
      <c r="A37" s="108" t="s">
        <v>221</v>
      </c>
      <c r="B37" s="109" t="s">
        <v>1309</v>
      </c>
      <c r="C37" s="116"/>
      <c r="D37" s="116"/>
      <c r="E37" s="116"/>
      <c r="F37" s="111"/>
      <c r="G37" s="112"/>
    </row>
    <row r="38" spans="1:7" outlineLevel="2">
      <c r="A38" s="90" t="s">
        <v>795</v>
      </c>
      <c r="B38" s="97"/>
      <c r="C38" s="45"/>
      <c r="D38" s="45"/>
      <c r="E38" s="45"/>
      <c r="F38" s="43"/>
      <c r="G38" s="93"/>
    </row>
    <row r="39" spans="1:7" outlineLevel="2">
      <c r="A39" s="90" t="s">
        <v>815</v>
      </c>
      <c r="B39" s="97"/>
      <c r="C39" s="45"/>
      <c r="D39" s="45"/>
      <c r="E39" s="45"/>
      <c r="F39" s="43"/>
      <c r="G39" s="93"/>
    </row>
    <row r="40" spans="1:7" outlineLevel="2">
      <c r="A40" s="90"/>
      <c r="B40" s="97"/>
      <c r="C40" s="45"/>
      <c r="D40" s="45"/>
      <c r="E40" s="45"/>
      <c r="F40" s="43"/>
      <c r="G40" s="93"/>
    </row>
    <row r="41" spans="1:7" outlineLevel="2">
      <c r="A41" s="90"/>
      <c r="B41" s="97"/>
      <c r="C41" s="45"/>
      <c r="D41" s="45"/>
      <c r="E41" s="45"/>
      <c r="F41" s="43"/>
      <c r="G41" s="93"/>
    </row>
  </sheetData>
  <mergeCells count="1">
    <mergeCell ref="A3:G3"/>
  </mergeCells>
  <printOptions horizontalCentered="1"/>
  <pageMargins left="0.51181102362204722" right="0.47244094488188981" top="0.6692913385826772" bottom="0.98425196850393704" header="0.15748031496062992" footer="0.47244094488188981"/>
  <pageSetup paperSize="9" scale="60" fitToHeight="0" orientation="portrait" r:id="rId1"/>
  <headerFooter scaleWithDoc="0" alignWithMargins="0">
    <oddFooter>&amp;L&amp;7Projekt: Terminal intermodalny w Zbąszynku, Loconi Intermodal S.A. 
File:&amp;F, Sheet:&amp;A&amp;C&amp;"Arial,Normalny"&amp;10&amp;K000000
&amp;"Calibri,Regular"&amp;8&amp;K000000#Confidentiality: Confidential&amp;"Cambria,Regular"&amp;K000000
&amp;R&amp;8&amp;P/&amp;N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E3B15B8B83CE42A3029B3E2828C0FC" ma:contentTypeVersion="6" ma:contentTypeDescription="Create a new document." ma:contentTypeScope="" ma:versionID="bc5aee8498751ea300b646401ca1ac24">
  <xsd:schema xmlns:xsd="http://www.w3.org/2001/XMLSchema" xmlns:xs="http://www.w3.org/2001/XMLSchema" xmlns:p="http://schemas.microsoft.com/office/2006/metadata/properties" xmlns:ns2="9b06aa76-7baf-43fe-af30-16a3c75a2336" xmlns:ns3="bbc7fd61-8606-4b2e-931f-d44509d26748" targetNamespace="http://schemas.microsoft.com/office/2006/metadata/properties" ma:root="true" ma:fieldsID="e03fba38bbb841754745ab2d3e9c2dbb" ns2:_="" ns3:_="">
    <xsd:import namespace="9b06aa76-7baf-43fe-af30-16a3c75a2336"/>
    <xsd:import namespace="bbc7fd61-8606-4b2e-931f-d44509d2674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06aa76-7baf-43fe-af30-16a3c75a2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7fd61-8606-4b2e-931f-d44509d267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4175F9D-2F95-450D-AD25-1E7D7DD468E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56316A-6786-49D5-8351-1913DCE4883D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infopath/2007/PartnerControls"/>
    <ds:schemaRef ds:uri="bbc7fd61-8606-4b2e-931f-d44509d26748"/>
    <ds:schemaRef ds:uri="9b06aa76-7baf-43fe-af30-16a3c75a2336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B72ABD2-2FF0-4DB6-BD54-FAD349FDF5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06aa76-7baf-43fe-af30-16a3c75a2336"/>
    <ds:schemaRef ds:uri="bbc7fd61-8606-4b2e-931f-d44509d267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8</vt:i4>
      </vt:variant>
    </vt:vector>
  </HeadingPairs>
  <TitlesOfParts>
    <vt:vector size="17" baseType="lpstr">
      <vt:lpstr>PODSUMOWANIE</vt:lpstr>
      <vt:lpstr>PROJEKTOWE,KOSZTY OGÓLNE</vt:lpstr>
      <vt:lpstr>PZT</vt:lpstr>
      <vt:lpstr>B01</vt:lpstr>
      <vt:lpstr>B02</vt:lpstr>
      <vt:lpstr>B03_Z01</vt:lpstr>
      <vt:lpstr>B04</vt:lpstr>
      <vt:lpstr>W01</vt:lpstr>
      <vt:lpstr>W02</vt:lpstr>
      <vt:lpstr>'B01'!Obszar_wydruku</vt:lpstr>
      <vt:lpstr>'B02'!Obszar_wydruku</vt:lpstr>
      <vt:lpstr>B03_Z01!Obszar_wydruku</vt:lpstr>
      <vt:lpstr>PODSUMOWANIE!Obszar_wydruku</vt:lpstr>
      <vt:lpstr>'PROJEKTOWE,KOSZTY OGÓLNE'!Obszar_wydruku</vt:lpstr>
      <vt:lpstr>PZT!Obszar_wydruku</vt:lpstr>
      <vt:lpstr>'PROJEKTOWE,KOSZTY OGÓLNE'!Tytuły_wydruku</vt:lpstr>
      <vt:lpstr>PZT!Tytuły_wydruku</vt:lpstr>
    </vt:vector>
  </TitlesOfParts>
  <Manager/>
  <Company>Bilfinger Tebodin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Gauden-Egorov, Justyna (Bilfinger)</dc:creator>
  <cp:keywords/>
  <dc:description/>
  <cp:lastModifiedBy>Bartosz Majer - Loconi Intermodal S.A.</cp:lastModifiedBy>
  <cp:revision/>
  <cp:lastPrinted>2025-12-11T09:26:03Z</cp:lastPrinted>
  <dcterms:created xsi:type="dcterms:W3CDTF">2024-08-26T09:09:41Z</dcterms:created>
  <dcterms:modified xsi:type="dcterms:W3CDTF">2025-12-11T09:54:44Z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002d7af-770e-4ff9-b119-21595b3bb0e4_Enabled">
    <vt:lpwstr>true</vt:lpwstr>
  </property>
  <property fmtid="{D5CDD505-2E9C-101B-9397-08002B2CF9AE}" pid="3" name="MSIP_Label_4002d7af-770e-4ff9-b119-21595b3bb0e4_SetDate">
    <vt:lpwstr>2024-08-26T09:14:17Z</vt:lpwstr>
  </property>
  <property fmtid="{D5CDD505-2E9C-101B-9397-08002B2CF9AE}" pid="4" name="MSIP_Label_4002d7af-770e-4ff9-b119-21595b3bb0e4_Method">
    <vt:lpwstr>Standard</vt:lpwstr>
  </property>
  <property fmtid="{D5CDD505-2E9C-101B-9397-08002B2CF9AE}" pid="5" name="MSIP_Label_4002d7af-770e-4ff9-b119-21595b3bb0e4_Name">
    <vt:lpwstr>Internal</vt:lpwstr>
  </property>
  <property fmtid="{D5CDD505-2E9C-101B-9397-08002B2CF9AE}" pid="6" name="MSIP_Label_4002d7af-770e-4ff9-b119-21595b3bb0e4_SiteId">
    <vt:lpwstr>a0c73f02-35f4-41e3-be9d-9f7b606571cc</vt:lpwstr>
  </property>
  <property fmtid="{D5CDD505-2E9C-101B-9397-08002B2CF9AE}" pid="7" name="MSIP_Label_4002d7af-770e-4ff9-b119-21595b3bb0e4_ActionId">
    <vt:lpwstr>3e6b88a1-e0d0-490a-b7ce-07877d7f97e1</vt:lpwstr>
  </property>
  <property fmtid="{D5CDD505-2E9C-101B-9397-08002B2CF9AE}" pid="8" name="MSIP_Label_4002d7af-770e-4ff9-b119-21595b3bb0e4_ContentBits">
    <vt:lpwstr>2</vt:lpwstr>
  </property>
  <property fmtid="{D5CDD505-2E9C-101B-9397-08002B2CF9AE}" pid="9" name="ContentTypeId">
    <vt:lpwstr>0x0101008BE3B15B8B83CE42A3029B3E2828C0FC</vt:lpwstr>
  </property>
</Properties>
</file>